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12"/>
  <workbookPr codeName="ThisWorkbook"/>
  <mc:AlternateContent xmlns:mc="http://schemas.openxmlformats.org/markup-compatibility/2006">
    <mc:Choice Requires="x15">
      <x15ac:absPath xmlns:x15ac="http://schemas.microsoft.com/office/spreadsheetml/2010/11/ac" url="C:\Users\MoisesAlbanes\Downloads\"/>
    </mc:Choice>
  </mc:AlternateContent>
  <xr:revisionPtr revIDLastSave="0" documentId="8_{D75A4A1A-844A-4794-BF11-1695B7CD67AC}" xr6:coauthVersionLast="47" xr6:coauthVersionMax="47" xr10:uidLastSave="{00000000-0000-0000-0000-000000000000}"/>
  <bookViews>
    <workbookView xWindow="-120" yWindow="-120" windowWidth="20730" windowHeight="11040" xr2:uid="{4DEBEE6A-52E8-4EDB-9225-F71341173A8D}"/>
  </bookViews>
  <sheets>
    <sheet name="Getting Started Worksheet" sheetId="1" r:id="rId1"/>
    <sheet name="Summary" sheetId="2" r:id="rId2"/>
  </sheets>
  <definedNames>
    <definedName name="_xlnm._FilterDatabase" localSheetId="1" hidden="1">Summary!$H$2:$O$36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 i="2" l="1" a="1"/>
  <c r="I3" i="2" s="1"/>
  <c r="Z3" i="2"/>
  <c r="F63" i="2"/>
  <c r="F64" i="2"/>
  <c r="F65" i="2"/>
  <c r="F66" i="2"/>
  <c r="F67" i="2"/>
  <c r="F68" i="2"/>
  <c r="F69" i="2"/>
  <c r="F70" i="2"/>
  <c r="K25" i="2" a="1"/>
  <c r="K25" i="2" s="1"/>
  <c r="K26" i="2" a="1"/>
  <c r="K26" i="2" s="1"/>
  <c r="K27" i="2" a="1"/>
  <c r="K27" i="2" s="1"/>
  <c r="K28" i="2" a="1"/>
  <c r="K28" i="2" s="1"/>
  <c r="K29" i="2" a="1"/>
  <c r="K29" i="2" s="1"/>
  <c r="K30" i="2" a="1"/>
  <c r="K30" i="2" s="1"/>
  <c r="K31" i="2" a="1"/>
  <c r="K31" i="2" s="1"/>
  <c r="K32" i="2" a="1"/>
  <c r="K32" i="2" s="1"/>
  <c r="K33" i="2" a="1"/>
  <c r="K33" i="2" s="1"/>
  <c r="K34" i="2" a="1"/>
  <c r="K34" i="2" s="1"/>
  <c r="K35" i="2" a="1"/>
  <c r="K35" i="2" s="1"/>
  <c r="K36" i="2" a="1"/>
  <c r="K36" i="2" s="1"/>
  <c r="K37" i="2" a="1"/>
  <c r="K37" i="2" s="1"/>
  <c r="K38" i="2" a="1"/>
  <c r="K38" i="2" s="1"/>
  <c r="K39" i="2" a="1"/>
  <c r="K39" i="2" s="1"/>
  <c r="K40" i="2" a="1"/>
  <c r="K40" i="2" s="1"/>
  <c r="K24" i="2" a="1"/>
  <c r="K24" i="2" s="1"/>
  <c r="L25" i="2" a="1"/>
  <c r="L25" i="2" s="1"/>
  <c r="L26" i="2" a="1"/>
  <c r="L26" i="2" s="1"/>
  <c r="L27" i="2" a="1"/>
  <c r="L27" i="2" s="1"/>
  <c r="L28" i="2" a="1"/>
  <c r="L28" i="2" s="1"/>
  <c r="L29" i="2" a="1"/>
  <c r="L29" i="2" s="1"/>
  <c r="L30" i="2" a="1"/>
  <c r="L30" i="2" s="1"/>
  <c r="L31" i="2" a="1"/>
  <c r="L31" i="2" s="1"/>
  <c r="L32" i="2" a="1"/>
  <c r="L32" i="2" s="1"/>
  <c r="L33" i="2" a="1"/>
  <c r="L33" i="2" s="1"/>
  <c r="L34" i="2" a="1"/>
  <c r="L34" i="2" s="1"/>
  <c r="L35" i="2" a="1"/>
  <c r="L35" i="2" s="1"/>
  <c r="L36" i="2" a="1"/>
  <c r="L36" i="2" s="1"/>
  <c r="L37" i="2" a="1"/>
  <c r="L37" i="2" s="1"/>
  <c r="L38" i="2" a="1"/>
  <c r="L38" i="2" s="1"/>
  <c r="L39" i="2" a="1"/>
  <c r="L39" i="2" s="1"/>
  <c r="L40" i="2" a="1"/>
  <c r="L40" i="2" s="1"/>
  <c r="I41" i="2" a="1"/>
  <c r="I41" i="2" s="1"/>
  <c r="J41" i="2" a="1"/>
  <c r="J41" i="2" s="1"/>
  <c r="L24" i="2" a="1"/>
  <c r="L24" i="2" s="1"/>
  <c r="J25" i="2" a="1"/>
  <c r="J25" i="2" s="1"/>
  <c r="J26" i="2" a="1"/>
  <c r="J26" i="2" s="1"/>
  <c r="J27" i="2" a="1"/>
  <c r="J27" i="2" s="1"/>
  <c r="J28" i="2" a="1"/>
  <c r="J28" i="2" s="1"/>
  <c r="J29" i="2" a="1"/>
  <c r="J29" i="2" s="1"/>
  <c r="J30" i="2" a="1"/>
  <c r="J30" i="2" s="1"/>
  <c r="J31" i="2" a="1"/>
  <c r="J31" i="2" s="1"/>
  <c r="J32" i="2" a="1"/>
  <c r="J32" i="2" s="1"/>
  <c r="J33" i="2" a="1"/>
  <c r="J33" i="2" s="1"/>
  <c r="J34" i="2" a="1"/>
  <c r="J34" i="2" s="1"/>
  <c r="J35" i="2" a="1"/>
  <c r="J35" i="2" s="1"/>
  <c r="J36" i="2" a="1"/>
  <c r="J36" i="2" s="1"/>
  <c r="J37" i="2" a="1"/>
  <c r="J37" i="2" s="1"/>
  <c r="J38" i="2" a="1"/>
  <c r="J38" i="2" s="1"/>
  <c r="J39" i="2" a="1"/>
  <c r="J39" i="2" s="1"/>
  <c r="J40" i="2" a="1"/>
  <c r="J40" i="2" s="1"/>
  <c r="J24" i="2" a="1"/>
  <c r="J24" i="2" s="1"/>
  <c r="T4" i="2" a="1"/>
  <c r="T4" i="2" s="1"/>
  <c r="T5" i="2" a="1"/>
  <c r="T5" i="2" s="1"/>
  <c r="T6" i="2" a="1"/>
  <c r="T6" i="2" s="1"/>
  <c r="T7" i="2" a="1"/>
  <c r="T7" i="2" s="1"/>
  <c r="T8" i="2" a="1"/>
  <c r="T8" i="2" s="1"/>
  <c r="T9" i="2" a="1"/>
  <c r="T9" i="2" s="1"/>
  <c r="T10" i="2" a="1"/>
  <c r="T10" i="2" s="1"/>
  <c r="W10" i="2" s="1"/>
  <c r="T11" i="2" a="1"/>
  <c r="T11" i="2" s="1"/>
  <c r="T12" i="2" a="1"/>
  <c r="T12" i="2" s="1"/>
  <c r="T13" i="2" a="1"/>
  <c r="T13" i="2" s="1"/>
  <c r="T14" i="2" a="1"/>
  <c r="T14" i="2" s="1"/>
  <c r="T15" i="2" a="1"/>
  <c r="T15" i="2" s="1"/>
  <c r="T16" i="2" a="1"/>
  <c r="T16" i="2" s="1"/>
  <c r="T17" i="2" a="1"/>
  <c r="T17" i="2" s="1"/>
  <c r="T18" i="2" a="1"/>
  <c r="T18" i="2" s="1"/>
  <c r="W18" i="2" s="1"/>
  <c r="T19" i="2" a="1"/>
  <c r="T19" i="2" s="1"/>
  <c r="T3" i="2" a="1"/>
  <c r="T3" i="2" s="1"/>
  <c r="S4" i="2" a="1"/>
  <c r="S4" i="2" s="1"/>
  <c r="S5" i="2" a="1"/>
  <c r="S5" i="2" s="1"/>
  <c r="S6" i="2" a="1"/>
  <c r="S6" i="2" s="1"/>
  <c r="S7" i="2" a="1"/>
  <c r="S7" i="2" s="1"/>
  <c r="S8" i="2" a="1"/>
  <c r="S8" i="2" s="1"/>
  <c r="S9" i="2" a="1"/>
  <c r="S9" i="2" s="1"/>
  <c r="S10" i="2" a="1"/>
  <c r="S10" i="2" s="1"/>
  <c r="S11" i="2" a="1"/>
  <c r="S11" i="2" s="1"/>
  <c r="S12" i="2" a="1"/>
  <c r="S12" i="2" s="1"/>
  <c r="S13" i="2" a="1"/>
  <c r="S13" i="2" s="1"/>
  <c r="S14" i="2" a="1"/>
  <c r="S14" i="2" s="1"/>
  <c r="S15" i="2" a="1"/>
  <c r="S15" i="2" s="1"/>
  <c r="S16" i="2" a="1"/>
  <c r="S16" i="2" s="1"/>
  <c r="S17" i="2" a="1"/>
  <c r="S17" i="2" s="1"/>
  <c r="S18" i="2" a="1"/>
  <c r="S18" i="2" s="1"/>
  <c r="S19" i="2" a="1"/>
  <c r="S19" i="2" s="1"/>
  <c r="S3" i="2" a="1"/>
  <c r="S3" i="2" s="1"/>
  <c r="R16" i="2" a="1"/>
  <c r="R16" i="2" s="1"/>
  <c r="R17" i="2" a="1"/>
  <c r="R17" i="2" s="1"/>
  <c r="R18" i="2" a="1"/>
  <c r="R18" i="2" s="1"/>
  <c r="R19" i="2" a="1"/>
  <c r="R19" i="2" s="1"/>
  <c r="R4" i="2" a="1"/>
  <c r="R4" i="2" s="1"/>
  <c r="R5" i="2" a="1"/>
  <c r="R5" i="2" s="1"/>
  <c r="R6" i="2" a="1"/>
  <c r="R6" i="2" s="1"/>
  <c r="R7" i="2" a="1"/>
  <c r="R7" i="2" s="1"/>
  <c r="R8" i="2" a="1"/>
  <c r="R8" i="2" s="1"/>
  <c r="R9" i="2" a="1"/>
  <c r="R9" i="2" s="1"/>
  <c r="R10" i="2" a="1"/>
  <c r="R10" i="2" s="1"/>
  <c r="R11" i="2" a="1"/>
  <c r="R11" i="2" s="1"/>
  <c r="R12" i="2" a="1"/>
  <c r="R12" i="2" s="1"/>
  <c r="R13" i="2" a="1"/>
  <c r="R13" i="2" s="1"/>
  <c r="R14" i="2" a="1"/>
  <c r="R14" i="2" s="1"/>
  <c r="R15" i="2" a="1"/>
  <c r="R15" i="2" s="1"/>
  <c r="R3" i="2" a="1"/>
  <c r="R3" i="2" s="1"/>
  <c r="K3" i="2" a="1"/>
  <c r="K3" i="2" s="1"/>
  <c r="I4" i="2" a="1"/>
  <c r="I4" i="2" s="1"/>
  <c r="I5" i="2" a="1"/>
  <c r="I5" i="2" s="1"/>
  <c r="I6" i="2" a="1"/>
  <c r="I6" i="2" s="1"/>
  <c r="I7" i="2" a="1"/>
  <c r="I7" i="2" s="1"/>
  <c r="I8" i="2" a="1"/>
  <c r="I8" i="2" s="1"/>
  <c r="I9" i="2" a="1"/>
  <c r="I9" i="2" s="1"/>
  <c r="I10" i="2" a="1"/>
  <c r="I10" i="2" s="1"/>
  <c r="I11" i="2" a="1"/>
  <c r="I11" i="2" s="1"/>
  <c r="I12" i="2" a="1"/>
  <c r="I12" i="2" s="1"/>
  <c r="I13" i="2" a="1"/>
  <c r="I13" i="2" s="1"/>
  <c r="I14" i="2" a="1"/>
  <c r="I14" i="2" s="1"/>
  <c r="I15" i="2" a="1"/>
  <c r="I15" i="2" s="1"/>
  <c r="I16" i="2" a="1"/>
  <c r="I16" i="2" s="1"/>
  <c r="I17" i="2" a="1"/>
  <c r="I17" i="2" s="1"/>
  <c r="I18" i="2" a="1"/>
  <c r="I18" i="2" s="1"/>
  <c r="I19" i="2" a="1"/>
  <c r="I19" i="2" s="1"/>
  <c r="J19" i="2" a="1"/>
  <c r="J19" i="2" s="1"/>
  <c r="J4" i="2" a="1"/>
  <c r="J4" i="2" s="1"/>
  <c r="K4" i="2" a="1"/>
  <c r="K4" i="2" s="1"/>
  <c r="K5" i="2" a="1"/>
  <c r="K5" i="2" s="1"/>
  <c r="K6" i="2" a="1"/>
  <c r="K6" i="2" s="1"/>
  <c r="K7" i="2" a="1"/>
  <c r="K7" i="2" s="1"/>
  <c r="K8" i="2" a="1"/>
  <c r="K8" i="2" s="1"/>
  <c r="N8" i="2" s="1"/>
  <c r="K9" i="2" a="1"/>
  <c r="K9" i="2" s="1"/>
  <c r="K10" i="2" a="1"/>
  <c r="K10" i="2" s="1"/>
  <c r="K11" i="2" a="1"/>
  <c r="K11" i="2" s="1"/>
  <c r="N11" i="2" s="1"/>
  <c r="K12" i="2" a="1"/>
  <c r="K12" i="2" s="1"/>
  <c r="N12" i="2" s="1"/>
  <c r="K13" i="2" a="1"/>
  <c r="K13" i="2" s="1"/>
  <c r="N13" i="2" s="1"/>
  <c r="K14" i="2" a="1"/>
  <c r="K14" i="2" s="1"/>
  <c r="K15" i="2" a="1"/>
  <c r="K15" i="2" s="1"/>
  <c r="K16" i="2" a="1"/>
  <c r="K16" i="2" s="1"/>
  <c r="K17" i="2" a="1"/>
  <c r="K17" i="2" s="1"/>
  <c r="K18" i="2" a="1"/>
  <c r="K18" i="2" s="1"/>
  <c r="K19" i="2" a="1"/>
  <c r="K19" i="2" s="1"/>
  <c r="J16" i="2" a="1"/>
  <c r="J16" i="2" s="1"/>
  <c r="J17" i="2" a="1"/>
  <c r="J17" i="2" s="1"/>
  <c r="J18" i="2" a="1"/>
  <c r="J18" i="2" s="1"/>
  <c r="J5" i="2" a="1"/>
  <c r="J5" i="2" s="1"/>
  <c r="J6" i="2" a="1"/>
  <c r="J6" i="2" s="1"/>
  <c r="J7" i="2" a="1"/>
  <c r="J7" i="2" s="1"/>
  <c r="J8" i="2" a="1"/>
  <c r="J8" i="2" s="1"/>
  <c r="J9" i="2" a="1"/>
  <c r="J9" i="2" s="1"/>
  <c r="J10" i="2" a="1"/>
  <c r="J10" i="2" s="1"/>
  <c r="J11" i="2" a="1"/>
  <c r="J11" i="2" s="1"/>
  <c r="J12" i="2" a="1"/>
  <c r="J12" i="2" s="1"/>
  <c r="J13" i="2" a="1"/>
  <c r="J13" i="2" s="1"/>
  <c r="J14" i="2" a="1"/>
  <c r="J14" i="2" s="1"/>
  <c r="J15" i="2" a="1"/>
  <c r="J15" i="2" s="1"/>
  <c r="J3" i="2" a="1"/>
  <c r="J3" i="2" s="1"/>
  <c r="W11" i="2" l="1"/>
  <c r="N10" i="2"/>
  <c r="N9" i="2"/>
  <c r="W17" i="2"/>
  <c r="W16" i="2"/>
  <c r="W19" i="2"/>
  <c r="W9" i="2"/>
  <c r="W8" i="2"/>
  <c r="W5" i="2"/>
  <c r="N18" i="2"/>
  <c r="N7" i="2"/>
  <c r="W14" i="2"/>
  <c r="N19" i="2"/>
  <c r="W13" i="2"/>
  <c r="N6" i="2"/>
  <c r="N17" i="2"/>
  <c r="N15" i="2"/>
  <c r="W12" i="2"/>
  <c r="N5" i="2"/>
  <c r="N14" i="2"/>
  <c r="O13" i="2"/>
  <c r="X12" i="2"/>
  <c r="N3" i="2"/>
  <c r="W7" i="2"/>
  <c r="W15" i="2"/>
  <c r="N16" i="2"/>
  <c r="W4" i="2"/>
  <c r="N4" i="2"/>
  <c r="W3" i="2"/>
  <c r="W6" i="2"/>
  <c r="R25" i="2"/>
  <c r="R26" i="2" s="1"/>
  <c r="U3" i="2" a="1"/>
  <c r="U3" i="2" s="1"/>
  <c r="U4" i="2" s="1" a="1"/>
  <c r="U4" i="2" s="1"/>
  <c r="R31" i="2"/>
  <c r="R32" i="2" s="1"/>
  <c r="M24" i="2" a="1"/>
  <c r="M24" i="2" s="1"/>
  <c r="R28" i="2"/>
  <c r="R29" i="2" s="1"/>
  <c r="L3" i="2" a="1"/>
  <c r="L3" i="2" s="1"/>
  <c r="U5" i="2" l="1" a="1"/>
  <c r="U5" i="2" s="1"/>
  <c r="U6" i="2" s="1" a="1"/>
  <c r="U6" i="2" s="1"/>
  <c r="U7" i="2" s="1" a="1"/>
  <c r="U7" i="2" s="1"/>
  <c r="U8" i="2" s="1" a="1"/>
  <c r="U8" i="2" s="1"/>
  <c r="N24" i="2" a="1"/>
  <c r="N24" i="2" s="1"/>
  <c r="L4" i="2" a="1"/>
  <c r="L4" i="2" s="1"/>
  <c r="M3" i="2"/>
  <c r="O3" i="2" s="1"/>
  <c r="M25" i="2" a="1"/>
  <c r="M25" i="2" s="1"/>
  <c r="V3" i="2"/>
  <c r="X3" i="2" s="1"/>
  <c r="L5" i="2" l="1" a="1"/>
  <c r="L5" i="2" s="1"/>
  <c r="M5" i="2" s="1"/>
  <c r="O5" i="2" s="1"/>
  <c r="U9" i="2" a="1"/>
  <c r="U9" i="2" s="1"/>
  <c r="U10" i="2" s="1" a="1"/>
  <c r="U10" i="2" s="1"/>
  <c r="U11" i="2" s="1" a="1"/>
  <c r="U11" i="2" s="1"/>
  <c r="M4" i="2"/>
  <c r="O4" i="2" s="1"/>
  <c r="M26" i="2" a="1"/>
  <c r="M26" i="2" s="1"/>
  <c r="M27" i="2" s="1" a="1"/>
  <c r="M27" i="2" s="1"/>
  <c r="U12" i="2" a="1"/>
  <c r="U12" i="2" s="1"/>
  <c r="U13" i="2" s="1" a="1"/>
  <c r="U13" i="2" s="1"/>
  <c r="N25" i="2" a="1"/>
  <c r="N25" i="2" s="1"/>
  <c r="V7" i="2"/>
  <c r="X7" i="2" s="1"/>
  <c r="V5" i="2"/>
  <c r="X5" i="2" s="1"/>
  <c r="L6" i="2" l="1" a="1"/>
  <c r="L6" i="2" s="1"/>
  <c r="L12" i="2" s="1" a="1"/>
  <c r="L12" i="2" s="1"/>
  <c r="L13" i="2" s="1" a="1"/>
  <c r="L13" i="2" s="1"/>
  <c r="M13" i="2" s="1"/>
  <c r="N26" i="2" a="1"/>
  <c r="N26" i="2" s="1"/>
  <c r="M28" i="2" a="1"/>
  <c r="M28" i="2" s="1"/>
  <c r="N27" i="2" a="1"/>
  <c r="N27" i="2" s="1"/>
  <c r="U14" i="2" a="1"/>
  <c r="U14" i="2" s="1"/>
  <c r="V10" i="2"/>
  <c r="X10" i="2" s="1"/>
  <c r="V4" i="2"/>
  <c r="X4" i="2" s="1"/>
  <c r="V11" i="2"/>
  <c r="X11" i="2" s="1"/>
  <c r="V8" i="2"/>
  <c r="X8" i="2" s="1"/>
  <c r="M12" i="2" l="1"/>
  <c r="O12" i="2" s="1"/>
  <c r="M6" i="2"/>
  <c r="O6" i="2" s="1"/>
  <c r="L7" i="2" a="1"/>
  <c r="L7" i="2" s="1"/>
  <c r="U15" i="2" a="1"/>
  <c r="U15" i="2" s="1"/>
  <c r="M29" i="2" a="1"/>
  <c r="M29" i="2" s="1"/>
  <c r="M30" i="2" s="1" a="1"/>
  <c r="M30" i="2" s="1"/>
  <c r="N28" i="2" a="1"/>
  <c r="N28" i="2" s="1"/>
  <c r="M33" i="2" a="1"/>
  <c r="M33" i="2" s="1"/>
  <c r="N33" i="2" s="1" a="1"/>
  <c r="N33" i="2" s="1"/>
  <c r="V13" i="2"/>
  <c r="X13" i="2" s="1"/>
  <c r="M7" i="2" l="1"/>
  <c r="O7" i="2" s="1"/>
  <c r="L8" i="2" a="1"/>
  <c r="L8" i="2" s="1"/>
  <c r="U16" i="2" a="1"/>
  <c r="U16" i="2" s="1"/>
  <c r="U17" i="2" s="1" a="1"/>
  <c r="U17" i="2" s="1"/>
  <c r="U18" i="2" s="1" a="1"/>
  <c r="U18" i="2" s="1"/>
  <c r="V18" i="2" s="1"/>
  <c r="X18" i="2" s="1"/>
  <c r="N30" i="2" a="1"/>
  <c r="N30" i="2" s="1"/>
  <c r="M31" i="2" a="1"/>
  <c r="M31" i="2" s="1"/>
  <c r="N31" i="2" s="1" a="1"/>
  <c r="N31" i="2" s="1"/>
  <c r="N29" i="2" a="1"/>
  <c r="N29" i="2" s="1"/>
  <c r="M34" i="2" a="1"/>
  <c r="M34" i="2" s="1"/>
  <c r="V6" i="2"/>
  <c r="X6" i="2" s="1"/>
  <c r="V15" i="2"/>
  <c r="X15" i="2" s="1"/>
  <c r="M32" i="2" l="1" a="1"/>
  <c r="M32" i="2" s="1"/>
  <c r="N32" i="2" s="1" a="1"/>
  <c r="N32" i="2" s="1"/>
  <c r="L9" i="2" a="1"/>
  <c r="L9" i="2" s="1"/>
  <c r="M8" i="2"/>
  <c r="O8" i="2" s="1"/>
  <c r="U19" i="2" a="1"/>
  <c r="U19" i="2" s="1"/>
  <c r="V19" i="2" s="1"/>
  <c r="X19" i="2" s="1"/>
  <c r="V16" i="2"/>
  <c r="X16" i="2" s="1"/>
  <c r="N34" i="2" a="1"/>
  <c r="N34" i="2" s="1"/>
  <c r="V9" i="2"/>
  <c r="X9" i="2" s="1"/>
  <c r="M35" i="2" l="1" a="1"/>
  <c r="M35" i="2" s="1"/>
  <c r="M9" i="2"/>
  <c r="O9" i="2" s="1"/>
  <c r="L10" i="2" a="1"/>
  <c r="L10" i="2" s="1"/>
  <c r="V12" i="2"/>
  <c r="M36" i="2" l="1" a="1"/>
  <c r="M36" i="2" s="1"/>
  <c r="N35" i="2" a="1"/>
  <c r="N35" i="2" s="1"/>
  <c r="M10" i="2"/>
  <c r="O10" i="2" s="1"/>
  <c r="L11" i="2" a="1"/>
  <c r="L11" i="2" s="1"/>
  <c r="AN4" i="2" s="1" a="1"/>
  <c r="AN4" i="2" s="1"/>
  <c r="V17" i="2"/>
  <c r="X17" i="2" s="1"/>
  <c r="V14" i="2"/>
  <c r="X14" i="2" s="1"/>
  <c r="N36" i="2" l="1" a="1"/>
  <c r="N36" i="2" s="1"/>
  <c r="M37" i="2" a="1"/>
  <c r="M37" i="2" s="1"/>
  <c r="L14" i="2" a="1"/>
  <c r="L14" i="2" s="1"/>
  <c r="M11" i="2"/>
  <c r="O11" i="2" s="1"/>
  <c r="AJ13" i="2" a="1"/>
  <c r="AJ13" i="2" s="1"/>
  <c r="N37" i="2" l="1" a="1"/>
  <c r="N37" i="2" s="1"/>
  <c r="M38" i="2" a="1"/>
  <c r="M38" i="2" s="1"/>
  <c r="M14" i="2"/>
  <c r="O14" i="2" s="1"/>
  <c r="L15" i="2" a="1"/>
  <c r="L15" i="2" s="1"/>
  <c r="N38" i="2" l="1" a="1"/>
  <c r="N38" i="2" s="1"/>
  <c r="M39" i="2" a="1"/>
  <c r="M39" i="2" s="1"/>
  <c r="L16" i="2" a="1"/>
  <c r="L16" i="2" s="1"/>
  <c r="M15" i="2"/>
  <c r="O15" i="2" s="1"/>
  <c r="C56" i="2" a="1"/>
  <c r="C56" i="2" s="1"/>
  <c r="D56" i="2" s="1"/>
  <c r="N39" i="2" l="1" a="1"/>
  <c r="N39" i="2" s="1"/>
  <c r="M40" i="2" a="1"/>
  <c r="M40" i="2" s="1"/>
  <c r="N40" i="2" s="1" a="1"/>
  <c r="N40" i="2" s="1"/>
  <c r="E56" i="2" s="1" a="1"/>
  <c r="E56" i="2" s="1"/>
  <c r="F56" i="2" s="1"/>
  <c r="L17" i="2" a="1"/>
  <c r="L17" i="2" s="1"/>
  <c r="M16" i="2"/>
  <c r="O16" i="2" s="1"/>
  <c r="A67" i="2" l="1" a="1"/>
  <c r="A67" i="2" s="1"/>
  <c r="B67" i="2" s="1"/>
  <c r="A69" i="2" a="1"/>
  <c r="A69" i="2" s="1"/>
  <c r="B69" i="2" s="1"/>
  <c r="C67" i="2" a="1"/>
  <c r="C67" i="2" s="1"/>
  <c r="D67" i="2" s="1"/>
  <c r="E58" i="2" a="1"/>
  <c r="E58" i="2" s="1"/>
  <c r="F58" i="2" s="1"/>
  <c r="A58" i="2" a="1"/>
  <c r="A58" i="2" s="1"/>
  <c r="B58" i="2" s="1"/>
  <c r="E59" i="2" a="1"/>
  <c r="E59" i="2" s="1"/>
  <c r="F59" i="2" s="1"/>
  <c r="E61" i="2" a="1"/>
  <c r="E61" i="2" s="1"/>
  <c r="F61" i="2" s="1"/>
  <c r="C60" i="2" a="1"/>
  <c r="C60" i="2" s="1"/>
  <c r="D60" i="2" s="1"/>
  <c r="E57" i="2" a="1"/>
  <c r="E57" i="2" s="1"/>
  <c r="F57" i="2" s="1"/>
  <c r="C61" i="2" a="1"/>
  <c r="C61" i="2" s="1"/>
  <c r="D61" i="2" s="1"/>
  <c r="C66" i="2" a="1"/>
  <c r="C66" i="2" s="1"/>
  <c r="D66" i="2" s="1"/>
  <c r="A59" i="2" a="1"/>
  <c r="A59" i="2" s="1"/>
  <c r="B59" i="2" s="1"/>
  <c r="C68" i="2" a="1"/>
  <c r="C68" i="2" s="1"/>
  <c r="D68" i="2" s="1"/>
  <c r="E60" i="2" a="1"/>
  <c r="E60" i="2" s="1"/>
  <c r="F60" i="2" s="1"/>
  <c r="A57" i="2" a="1"/>
  <c r="A57" i="2" s="1"/>
  <c r="B57" i="2" s="1"/>
  <c r="C57" i="2" a="1"/>
  <c r="C57" i="2" s="1"/>
  <c r="D57" i="2" s="1"/>
  <c r="A65" i="2" a="1"/>
  <c r="A65" i="2" s="1"/>
  <c r="B65" i="2" s="1"/>
  <c r="A60" i="2" a="1"/>
  <c r="A60" i="2" s="1"/>
  <c r="B60" i="2" s="1"/>
  <c r="E62" i="2" a="1"/>
  <c r="E62" i="2" s="1"/>
  <c r="F62" i="2" s="1"/>
  <c r="A66" i="2" a="1"/>
  <c r="A66" i="2" s="1"/>
  <c r="B66" i="2" s="1"/>
  <c r="C70" i="2" a="1"/>
  <c r="C70" i="2" s="1"/>
  <c r="D70" i="2" s="1"/>
  <c r="A56" i="2" a="1"/>
  <c r="A56" i="2" s="1"/>
  <c r="B56" i="2" s="1"/>
  <c r="C65" i="2" a="1"/>
  <c r="C65" i="2" s="1"/>
  <c r="D65" i="2" s="1"/>
  <c r="C62" i="2" a="1"/>
  <c r="C62" i="2" s="1"/>
  <c r="D62" i="2" s="1"/>
  <c r="C58" i="2" a="1"/>
  <c r="C58" i="2" s="1"/>
  <c r="D58" i="2" s="1"/>
  <c r="C69" i="2" a="1"/>
  <c r="C69" i="2" s="1"/>
  <c r="D69" i="2" s="1"/>
  <c r="A70" i="2" a="1"/>
  <c r="A70" i="2" s="1"/>
  <c r="B70" i="2" s="1"/>
  <c r="A61" i="2" a="1"/>
  <c r="A61" i="2" s="1"/>
  <c r="B61" i="2" s="1"/>
  <c r="C63" i="2" a="1"/>
  <c r="C63" i="2" s="1"/>
  <c r="D63" i="2" s="1"/>
  <c r="C59" i="2" a="1"/>
  <c r="C59" i="2" s="1"/>
  <c r="D59" i="2" s="1"/>
  <c r="A68" i="2" a="1"/>
  <c r="A68" i="2" s="1"/>
  <c r="B68" i="2" s="1"/>
  <c r="C64" i="2" a="1"/>
  <c r="C64" i="2" s="1"/>
  <c r="D64" i="2" s="1"/>
  <c r="A63" i="2" a="1"/>
  <c r="A63" i="2" s="1"/>
  <c r="B63" i="2" s="1"/>
  <c r="A62" i="2" a="1"/>
  <c r="A62" i="2" s="1"/>
  <c r="B62" i="2" s="1"/>
  <c r="A64" i="2" a="1"/>
  <c r="A64" i="2" s="1"/>
  <c r="B64" i="2" s="1"/>
  <c r="L18" i="2" a="1"/>
  <c r="L18" i="2" s="1"/>
  <c r="M17" i="2"/>
  <c r="O17" i="2" s="1"/>
  <c r="M18" i="2" l="1"/>
  <c r="O18" i="2" s="1"/>
  <c r="L19" i="2" a="1"/>
  <c r="L19" i="2" s="1"/>
  <c r="AM18" i="2" s="1" a="1"/>
  <c r="AM18" i="2" s="1"/>
  <c r="AJ4" i="2" l="1" a="1"/>
  <c r="AJ4" i="2" s="1"/>
  <c r="AL4" i="2" s="1" a="1"/>
  <c r="AL4" i="2" s="1"/>
  <c r="G75" i="2" a="1"/>
  <c r="G75" i="2" s="1"/>
  <c r="AK24" i="2" a="1"/>
  <c r="AK24" i="2" s="1"/>
  <c r="AN9" i="2" a="1"/>
  <c r="AN9" i="2" s="1"/>
  <c r="AJ16" i="2" a="1"/>
  <c r="AJ16" i="2" s="1"/>
  <c r="AK26" i="2" a="1"/>
  <c r="AK26" i="2" s="1"/>
  <c r="AK23" i="2" a="1"/>
  <c r="AK23" i="2" s="1"/>
  <c r="AM25" i="2" a="1"/>
  <c r="AM25" i="2" s="1"/>
  <c r="AO22" i="2" a="1"/>
  <c r="AO22" i="2" s="1"/>
  <c r="AK25" i="2" a="1"/>
  <c r="AK25" i="2" s="1"/>
  <c r="AK22" i="2" a="1"/>
  <c r="AK22" i="2" s="1"/>
  <c r="AL15" i="2" a="1"/>
  <c r="AL15" i="2" s="1"/>
  <c r="AO25" i="2" a="1"/>
  <c r="AO25" i="2" s="1"/>
  <c r="AM23" i="2" a="1"/>
  <c r="AM23" i="2" s="1"/>
  <c r="AJ14" i="2" a="1"/>
  <c r="AJ14" i="2" s="1"/>
  <c r="AO23" i="2" a="1"/>
  <c r="AO23" i="2" s="1"/>
  <c r="AJ8" i="2" a="1"/>
  <c r="AJ8" i="2" s="1"/>
  <c r="AL8" i="2" s="1" a="1"/>
  <c r="AL8" i="2" s="1"/>
  <c r="AO27" i="2" a="1"/>
  <c r="AO27" i="2" s="1"/>
  <c r="AO26" i="2" a="1"/>
  <c r="AO26" i="2" s="1"/>
  <c r="AO28" i="2" a="1"/>
  <c r="AO28" i="2" s="1"/>
  <c r="AK17" i="2" a="1"/>
  <c r="AK17" i="2" s="1"/>
  <c r="AM26" i="2" a="1"/>
  <c r="AM26" i="2" s="1"/>
  <c r="AJ5" i="2" a="1"/>
  <c r="AJ5" i="2" s="1"/>
  <c r="AL5" i="2" s="1" a="1"/>
  <c r="AL5" i="2" s="1"/>
  <c r="AN8" i="2" a="1"/>
  <c r="AN8" i="2" s="1"/>
  <c r="AM27" i="2" a="1"/>
  <c r="AM27" i="2" s="1"/>
  <c r="AN13" i="2" a="1"/>
  <c r="AN13" i="2" s="1"/>
  <c r="AK27" i="2" a="1"/>
  <c r="AK27" i="2" s="1"/>
  <c r="AJ15" i="2" a="1"/>
  <c r="AJ15" i="2" s="1"/>
  <c r="M19" i="2"/>
  <c r="O19" i="2" s="1"/>
  <c r="AJ7" i="2" a="1"/>
  <c r="AJ7" i="2" s="1"/>
  <c r="AL7" i="2" s="1" a="1"/>
  <c r="AL7" i="2" s="1"/>
  <c r="AN5" i="2" a="1"/>
  <c r="AN5" i="2" s="1"/>
  <c r="AM24" i="2" a="1"/>
  <c r="AM24" i="2" s="1"/>
  <c r="AK18" i="2" a="1"/>
  <c r="AK18" i="2" s="1"/>
  <c r="AM22" i="2" a="1"/>
  <c r="AM22" i="2" s="1"/>
  <c r="AL13" i="2" a="1"/>
  <c r="AL13" i="2" s="1"/>
  <c r="AO24" i="2" a="1"/>
  <c r="AO24" i="2" s="1"/>
  <c r="AM17" i="2" a="1"/>
  <c r="AM17" i="2" s="1"/>
  <c r="AL14" i="2" a="1"/>
  <c r="AL14" i="2" s="1"/>
  <c r="AK28" i="2" a="1"/>
  <c r="AK28" i="2" s="1"/>
  <c r="AO17" i="2" a="1"/>
  <c r="AO17" i="2" s="1"/>
  <c r="AM28" i="2" a="1"/>
  <c r="AM28" i="2" s="1"/>
  <c r="AN7" i="2" a="1"/>
  <c r="AN7" i="2" s="1"/>
  <c r="AN15" i="2" a="1"/>
  <c r="AN15" i="2" s="1"/>
  <c r="AN6" i="2" a="1"/>
  <c r="AN6" i="2" s="1"/>
  <c r="AO18" i="2" a="1"/>
  <c r="AO18" i="2" s="1"/>
  <c r="AJ6" i="2" a="1"/>
  <c r="AJ6" i="2" s="1"/>
  <c r="AL6" i="2" s="1" a="1"/>
  <c r="AL6" i="2" s="1"/>
  <c r="AL16" i="2" a="1"/>
  <c r="AL16" i="2" s="1"/>
  <c r="AN16" i="2" a="1"/>
  <c r="AN16" i="2" s="1"/>
  <c r="AN14" i="2" a="1"/>
  <c r="AN14" i="2" s="1"/>
  <c r="AJ9" i="2" a="1"/>
  <c r="AJ9" i="2" s="1"/>
  <c r="AL9" i="2" s="1" a="1"/>
  <c r="AL9"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<sst xmlns="http://schemas.openxmlformats.org/spreadsheetml/2006/main" count="190" uniqueCount="104">
  <si>
    <r>
      <t xml:space="preserve">For each of the common starting points listed below:
1) Indicate if the practice is currently in place in your organization (either "Yes", "No", or "Yes, but needs improvement").
2) Assess the implementation difficulty and impact it would have if implemented. 
Then view the </t>
    </r>
    <r>
      <rPr>
        <i/>
        <sz val="11"/>
        <color theme="1"/>
        <rFont val="Arial"/>
        <family val="2"/>
      </rPr>
      <t>Summary</t>
    </r>
    <r>
      <rPr>
        <sz val="11"/>
        <color theme="1"/>
        <rFont val="Arial"/>
        <family val="2"/>
      </rPr>
      <t xml:space="preserve"> tab to review and prioritize 1-3 opportunities for improvement that will be </t>
    </r>
    <r>
      <rPr>
        <i/>
        <sz val="11"/>
        <color theme="1"/>
        <rFont val="Arial"/>
        <family val="2"/>
      </rPr>
      <t>your</t>
    </r>
    <r>
      <rPr>
        <sz val="11"/>
        <color theme="1"/>
        <rFont val="Arial"/>
        <family val="2"/>
      </rPr>
      <t xml:space="preserve"> starting point. </t>
    </r>
  </si>
  <si>
    <t>Is this currently in place?</t>
  </si>
  <si>
    <t>Indicate whether or not this component of energy management is currently in place in your organization.</t>
  </si>
  <si>
    <t>Implementation difficulty</t>
  </si>
  <si>
    <t xml:space="preserve">Indicate how difficult it would be to fully implement this component of energy management. </t>
  </si>
  <si>
    <t>Impact</t>
  </si>
  <si>
    <t xml:space="preserve">Indicate the level of impact implementation of this component would have in terms of supporting your energy management objectives. </t>
  </si>
  <si>
    <t>Management Commitment</t>
  </si>
  <si>
    <t>Implementation Difficulty</t>
  </si>
  <si>
    <t>Identify an Executive Sponsor who will help establish energy management as a priority.</t>
  </si>
  <si>
    <t>Establish a cross-departmental energy team to lead efforts.</t>
  </si>
  <si>
    <t>Develop an Energy Policy that aligns energy management with existing priorities and documents specific commitments, targets, and responsibilities.</t>
  </si>
  <si>
    <t>Planning</t>
  </si>
  <si>
    <t>Identify significant energy users to help focus efforts where they will have the most impact.</t>
  </si>
  <si>
    <t>Establish an opportunity register to document energy-saving opportunities, prioritize actions, and track project status.</t>
  </si>
  <si>
    <t>Conduct an Energy Management Assessment with key stakeholders to identify gaps and prioritize opportunities for improvement.</t>
  </si>
  <si>
    <t>Opportunity Identification &amp; Implementation</t>
  </si>
  <si>
    <t>Involve staff in hunts for energy waste to identify efficiency improvements.</t>
  </si>
  <si>
    <t>Start reviewing energy data to see where opportunities may lie.</t>
  </si>
  <si>
    <t>Prioritize quick wins, like behavioural and operational improvements that save energy, to build momentum.</t>
  </si>
  <si>
    <t>Monitoring &amp; Reporting</t>
  </si>
  <si>
    <t>Develop a reporting plan and assign responsibility for monitoring and tracking key energy metrics with the data you currently have.</t>
  </si>
  <si>
    <t>No</t>
  </si>
  <si>
    <t>Challenging</t>
  </si>
  <si>
    <t>Moderate</t>
  </si>
  <si>
    <t>Develop a baseline model to normalize energy consumption against drivers like production, occupancy, or outside temperature.</t>
  </si>
  <si>
    <t>Yes but needs improvement</t>
  </si>
  <si>
    <t>Easy</t>
  </si>
  <si>
    <t>High</t>
  </si>
  <si>
    <t>Operational Integration</t>
  </si>
  <si>
    <t>Develop guidelines and procedures for operators to ensure efficient operation of equipment and systems.</t>
  </si>
  <si>
    <t>Incorporate life-cycle energy consumption and costs into design and procurement decisions.</t>
  </si>
  <si>
    <t>Ensure staff are aware of and trained on their role in energy management.</t>
  </si>
  <si>
    <t>Employee Engagement</t>
  </si>
  <si>
    <t>Regularly communicate the importance, status, and outcomes of energy management initiatives.</t>
  </si>
  <si>
    <t>Seek input and ideas from staff and celebrate and recognize contributions towards improved energy management.</t>
  </si>
  <si>
    <t>Establish engagement campaigns with a specific objective or goal in mind to move beyond just promoting awareness.</t>
  </si>
  <si>
    <t>GETTING STARTED WITH ENERGY MANAGEMENT</t>
  </si>
  <si>
    <t>Not Currently in Place</t>
  </si>
  <si>
    <t>Needs Improvement</t>
  </si>
  <si>
    <t>Labels</t>
  </si>
  <si>
    <t>SUMMARY OF POTENTIAL NEXT STEPS</t>
  </si>
  <si>
    <t>Measure</t>
  </si>
  <si>
    <t xml:space="preserve">Effort </t>
  </si>
  <si>
    <t>Include</t>
  </si>
  <si>
    <t>Count</t>
  </si>
  <si>
    <t>Offset Y</t>
  </si>
  <si>
    <t>Effort (Adjusted)</t>
  </si>
  <si>
    <t>Impact (Adjusted)</t>
  </si>
  <si>
    <t>X</t>
  </si>
  <si>
    <t>Y</t>
  </si>
  <si>
    <t>Label</t>
  </si>
  <si>
    <t>Low Effort, High Impact</t>
  </si>
  <si>
    <t>Medium Effort, High Impact</t>
  </si>
  <si>
    <t>High Effort, High Impact</t>
  </si>
  <si>
    <t xml:space="preserve">The matrix below summarizes your responses from the previous worksheet. Measures are grouped based on their level of impact and effort. 
Elements that have low effort to implement and are likely to result in high impact ("Gems") should be considered top priority to pursue as your first step. 
Low-effort actions with lower impact ("Quick Wins") may still be considered in the short-term. 
High-effort/high-impact actions ("Investigate") should be a longer-term priority that you can start laying the groundwork for now. 
"Backburner" opportunities can be revisited periodically to see if their assessment has changed. </t>
  </si>
  <si>
    <t>Executive Sponsor</t>
  </si>
  <si>
    <t>Quadrant Lines</t>
  </si>
  <si>
    <t>Energy Team</t>
  </si>
  <si>
    <t>Low Impact, Low Effort</t>
  </si>
  <si>
    <t>Energy Policy</t>
  </si>
  <si>
    <t>High Impact, Low Effort</t>
  </si>
  <si>
    <t>Identify SEUs</t>
  </si>
  <si>
    <t>SEUs</t>
  </si>
  <si>
    <t>High Impact, High Effort</t>
  </si>
  <si>
    <t>Opportunity Register</t>
  </si>
  <si>
    <t>Low impact, High Effort</t>
  </si>
  <si>
    <t>Conduct EMA</t>
  </si>
  <si>
    <t>EMA</t>
  </si>
  <si>
    <t>Hunts for Energy Waste</t>
  </si>
  <si>
    <t>Review Energy Data</t>
  </si>
  <si>
    <t>Prioritize Quick Wins</t>
  </si>
  <si>
    <t>Low Effort, Medium Impact</t>
  </si>
  <si>
    <t>Medium Effort, Medium Impact</t>
  </si>
  <si>
    <t>High Effort, Medium Impact</t>
  </si>
  <si>
    <t>Reporting Plan</t>
  </si>
  <si>
    <t>Baseline Model</t>
  </si>
  <si>
    <t>SOPs</t>
  </si>
  <si>
    <t>Energy Costs in Procurement</t>
  </si>
  <si>
    <t>Improve Training</t>
  </si>
  <si>
    <t>Training</t>
  </si>
  <si>
    <t>Regular Communications</t>
  </si>
  <si>
    <t>Staff Suggestions</t>
  </si>
  <si>
    <t>Engagement Campaigns</t>
  </si>
  <si>
    <t>Low Effort, Low Impact</t>
  </si>
  <si>
    <t>Medium Effort, Low Impact</t>
  </si>
  <si>
    <t>High Effort, Low Impact</t>
  </si>
  <si>
    <t xml:space="preserve">Impact table </t>
  </si>
  <si>
    <t>Offset calculation table</t>
  </si>
  <si>
    <t>Description</t>
  </si>
  <si>
    <t>Secondary Count</t>
  </si>
  <si>
    <t>Effort</t>
  </si>
  <si>
    <t>Offset Counter</t>
  </si>
  <si>
    <t>YOUR PRIORITY NEXT STEPS IN ENERGY MANAGEMENT</t>
  </si>
  <si>
    <t>Using the matrix above as a reference, select your three top priority improvements and list below.</t>
  </si>
  <si>
    <t>Your Priority Actions</t>
  </si>
  <si>
    <t>1)</t>
  </si>
  <si>
    <t>2)</t>
  </si>
  <si>
    <t>3)</t>
  </si>
  <si>
    <t>LIST OF OPPORTUNITIES NOT CURRENTLY IN PLACE OR IN NEED OF IMPROVEMENT</t>
  </si>
  <si>
    <t xml:space="preserve">The following table lists all opportunities from the matrix above in order from least effort to most.You may need to adjust the row height to view the full text. </t>
  </si>
  <si>
    <t>Low Impact</t>
  </si>
  <si>
    <t>Medium Impact</t>
  </si>
  <si>
    <t>High impact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</si>
</sst>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Calibri"/>
      <family val="2"/>
      <scheme val="minor"/>
    </font>
    <font>
      <sz val="11"/>
      <color theme="1"/>
      <name val="Tahoma"/>
      <family val="2"/>
    </font>
    <font>
      <b/>
      <sz val="11"/>
      <color theme="1"/>
      <name val="Tahoma"/>
      <family val="2"/>
    </font>
    <font>
      <b/>
      <sz val="14"/>
      <color theme="3"/>
      <name val="Tahoma"/>
      <family val="2"/>
    </font>
    <font>
      <b/>
      <sz val="13"/>
      <color theme="1"/>
      <name val="Tahoma"/>
      <family val="2"/>
    </font>
    <font>
      <sz val="11"/>
      <name val="Tahoma"/>
      <family val="2"/>
    </font>
    <font>
      <b/>
      <sz val="16"/>
      <color theme="1"/>
      <name val="Tahoma"/>
      <family val="2"/>
    </font>
    <font>
      <sz val="14"/>
      <color theme="1"/>
      <name val="Tahoma"/>
      <family val="2"/>
    </font>
    <font>
      <b/>
      <sz val="11"/>
      <color theme="0"/>
      <name val="Tahoma"/>
      <family val="2"/>
    </font>
    <font>
      <sz val="11"/>
      <color theme="1"/>
      <name val="Arial"/>
      <family val="2"/>
    </font>
    <font>
      <i/>
      <sz val="11"/>
      <color theme="1"/>
      <name val="Arial"/>
      <family val="2"/>
    </font>
    <font>
      <b/>
      <sz val="11"/>
      <color theme="1"/>
      <name val="Arial"/>
      <family val="2"/>
    </font>
    <font>
      <sz val="11"/>
      <name val="Arial"/>
      <family val="2"/>
    </font>
    <font>
      <b/>
      <sz val="13"/>
      <color theme="3"/>
      <name val="Arial"/>
      <family val="2"/>
    </font>
  </fonts>
  <fills count="7">
    <fill>
      <patternFill patternType="none"/>
    </fill>
    <fill>
      <patternFill patternType="gray125"/>
    </fill>
    <fill>
      <patternFill patternType="solid">
        <fgColor theme="4" tint="0.79998168889431442"/>
        <bgColor indexed="64"/>
      </patternFill>
    </fill>
    <fill>
      <patternFill patternType="solid">
        <fgColor theme="1"/>
        <bgColor theme="1"/>
      </patternFill>
    </fill>
    <fill>
      <patternFill patternType="solid">
        <fgColor theme="0" tint="-0.14999847407452621"/>
        <bgColor theme="0" tint="-0.14999847407452621"/>
      </patternFill>
    </fill>
    <fill>
      <patternFill patternType="solid">
        <fgColor theme="2"/>
        <bgColor indexed="64"/>
      </patternFill>
    </fill>
    <fill>
      <patternFill patternType="solid">
        <fgColor rgb="FFEAF2EC"/>
        <bgColor indexed="64"/>
      </patternFill>
    </fill>
  </fills>
  <borders count="27">
    <border>
      <left/>
      <right/>
      <top/>
      <bottom/>
      <diagonal/>
    </border>
    <border>
      <left/>
      <right/>
      <top/>
      <bottom style="thick">
        <color theme="4"/>
      </bottom>
      <diagonal/>
    </border>
    <border>
      <left/>
      <right/>
      <top/>
      <bottom style="thick">
        <color theme="4" tint="0.499984740745262"/>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style="thin">
        <color theme="1" tint="0.39994506668294322"/>
      </right>
      <top style="medium">
        <color indexed="64"/>
      </top>
      <bottom style="thin">
        <color theme="1" tint="0.39994506668294322"/>
      </bottom>
      <diagonal/>
    </border>
    <border>
      <left style="thin">
        <color theme="1" tint="0.39994506668294322"/>
      </left>
      <right style="medium">
        <color indexed="64"/>
      </right>
      <top style="medium">
        <color indexed="64"/>
      </top>
      <bottom style="thin">
        <color theme="1" tint="0.39994506668294322"/>
      </bottom>
      <diagonal/>
    </border>
    <border>
      <left style="medium">
        <color indexed="64"/>
      </left>
      <right style="thin">
        <color theme="1" tint="0.39994506668294322"/>
      </right>
      <top style="thin">
        <color theme="1" tint="0.39994506668294322"/>
      </top>
      <bottom style="thin">
        <color theme="1" tint="0.39994506668294322"/>
      </bottom>
      <diagonal/>
    </border>
    <border>
      <left style="thin">
        <color theme="1" tint="0.39994506668294322"/>
      </left>
      <right style="medium">
        <color indexed="64"/>
      </right>
      <top style="thin">
        <color theme="1" tint="0.39994506668294322"/>
      </top>
      <bottom style="thin">
        <color theme="1" tint="0.39994506668294322"/>
      </bottom>
      <diagonal/>
    </border>
    <border>
      <left style="medium">
        <color indexed="64"/>
      </left>
      <right style="thin">
        <color theme="1" tint="0.39994506668294322"/>
      </right>
      <top style="thin">
        <color theme="1" tint="0.39994506668294322"/>
      </top>
      <bottom style="medium">
        <color indexed="64"/>
      </bottom>
      <diagonal/>
    </border>
    <border>
      <left style="thin">
        <color theme="1" tint="0.39994506668294322"/>
      </left>
      <right style="medium">
        <color indexed="64"/>
      </right>
      <top style="thin">
        <color theme="1" tint="0.39994506668294322"/>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left>
      <right style="thin">
        <color theme="1"/>
      </right>
      <top style="thin">
        <color theme="1"/>
      </top>
      <bottom style="thin">
        <color theme="1"/>
      </bottom>
      <diagonal/>
    </border>
    <border>
      <left/>
      <right/>
      <top/>
      <bottom style="thin">
        <color indexed="64"/>
      </bottom>
      <diagonal/>
    </border>
    <border>
      <left style="thin">
        <color indexed="64"/>
      </left>
      <right style="thin">
        <color indexed="64"/>
      </right>
      <top/>
      <bottom style="thin">
        <color indexed="64"/>
      </bottom>
      <diagonal/>
    </border>
    <border>
      <left style="thin">
        <color rgb="FF7F7F7F"/>
      </left>
      <right style="thin">
        <color rgb="FF7F7F7F"/>
      </right>
      <top/>
      <bottom style="thin">
        <color rgb="FF7F7F7F"/>
      </bottom>
      <diagonal/>
    </border>
  </borders>
  <cellStyleXfs count="4">
    <xf numFmtId="0" fontId="0" fillId="0" borderId="0"/>
    <xf numFmtId="0" fontId="3" fillId="0" borderId="1" applyNumberFormat="0" applyFill="0" applyBorder="0" applyAlignment="0" applyProtection="0"/>
    <xf numFmtId="0" fontId="4" fillId="0" borderId="2" applyNumberFormat="0" applyFill="0" applyBorder="0" applyAlignment="0" applyProtection="0"/>
    <xf numFmtId="0" fontId="5" fillId="2" borderId="3" applyNumberFormat="0" applyAlignment="0" applyProtection="0"/>
  </cellStyleXfs>
  <cellXfs count="51">
    <xf numFmtId="0" fontId="0" fillId="0" borderId="0" xfId="0"/>
    <xf numFmtId="0" fontId="1" fillId="0" borderId="0" xfId="0" applyFont="1" applyAlignment="1">
      <alignment vertical="top" wrapText="1"/>
    </xf>
    <xf numFmtId="0" fontId="1" fillId="0" borderId="0" xfId="0" applyFont="1"/>
    <xf numFmtId="0" fontId="1" fillId="0" borderId="0" xfId="0" applyFont="1" applyAlignment="1">
      <alignment wrapText="1"/>
    </xf>
    <xf numFmtId="0" fontId="4" fillId="0" borderId="0" xfId="2" applyBorder="1" applyAlignment="1">
      <alignment vertical="top" wrapText="1"/>
    </xf>
    <xf numFmtId="0" fontId="2" fillId="0" borderId="8" xfId="0" applyFont="1" applyBorder="1"/>
    <xf numFmtId="0" fontId="1" fillId="0" borderId="11" xfId="0" applyFont="1" applyBorder="1"/>
    <xf numFmtId="0" fontId="1" fillId="0" borderId="9" xfId="0" applyFont="1" applyBorder="1"/>
    <xf numFmtId="0" fontId="1" fillId="0" borderId="10" xfId="0" applyFont="1" applyBorder="1"/>
    <xf numFmtId="0" fontId="7" fillId="0" borderId="12" xfId="0" applyFont="1" applyBorder="1" applyAlignment="1">
      <alignment horizontal="center" vertical="center"/>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8" fillId="3" borderId="0" xfId="0" applyFont="1" applyFill="1"/>
    <xf numFmtId="0" fontId="4" fillId="0" borderId="0" xfId="2" applyBorder="1" applyAlignment="1">
      <alignment vertical="top"/>
    </xf>
    <xf numFmtId="0" fontId="8" fillId="3" borderId="5" xfId="0" applyFont="1" applyFill="1" applyBorder="1"/>
    <xf numFmtId="0" fontId="8" fillId="3" borderId="6" xfId="0" applyFont="1" applyFill="1" applyBorder="1"/>
    <xf numFmtId="0" fontId="8" fillId="3" borderId="7" xfId="0" applyFont="1" applyFill="1" applyBorder="1"/>
    <xf numFmtId="0" fontId="1" fillId="4" borderId="23" xfId="0" applyFont="1" applyFill="1" applyBorder="1"/>
    <xf numFmtId="0" fontId="1" fillId="0" borderId="23" xfId="0" applyFont="1" applyBorder="1"/>
    <xf numFmtId="0" fontId="1" fillId="4" borderId="4" xfId="0" applyFont="1" applyFill="1" applyBorder="1"/>
    <xf numFmtId="0" fontId="1" fillId="0" borderId="4" xfId="0" applyFont="1" applyBorder="1"/>
    <xf numFmtId="0" fontId="1" fillId="0" borderId="0" xfId="0" applyFont="1" applyAlignment="1">
      <alignment horizontal="right"/>
    </xf>
    <xf numFmtId="0" fontId="2" fillId="0" borderId="0" xfId="0" applyFont="1"/>
    <xf numFmtId="0" fontId="1" fillId="0" borderId="15" xfId="0" applyFont="1" applyBorder="1" applyAlignment="1">
      <alignment vertical="top" wrapText="1"/>
    </xf>
    <xf numFmtId="0" fontId="1" fillId="0" borderId="16" xfId="0" applyFont="1" applyBorder="1" applyAlignment="1">
      <alignment vertical="top" wrapText="1"/>
    </xf>
    <xf numFmtId="0" fontId="1" fillId="0" borderId="17" xfId="0" applyFont="1" applyBorder="1" applyAlignment="1">
      <alignment vertical="top" wrapText="1"/>
    </xf>
    <xf numFmtId="0" fontId="1" fillId="0" borderId="18" xfId="0" applyFont="1" applyBorder="1" applyAlignment="1">
      <alignment vertical="top" wrapText="1"/>
    </xf>
    <xf numFmtId="0" fontId="1" fillId="0" borderId="19" xfId="0" applyFont="1" applyBorder="1" applyAlignment="1">
      <alignment vertical="top" wrapText="1"/>
    </xf>
    <xf numFmtId="0" fontId="1" fillId="0" borderId="20" xfId="0" applyFont="1" applyBorder="1" applyAlignment="1">
      <alignment vertical="top" wrapText="1"/>
    </xf>
    <xf numFmtId="0" fontId="3" fillId="0" borderId="0" xfId="1" applyBorder="1" applyAlignment="1"/>
    <xf numFmtId="0" fontId="1" fillId="5" borderId="0" xfId="0" applyFont="1" applyFill="1"/>
    <xf numFmtId="0" fontId="9" fillId="0" borderId="0" xfId="0" applyFont="1" applyAlignment="1">
      <alignment vertical="top" wrapText="1"/>
    </xf>
    <xf numFmtId="0" fontId="9" fillId="0" borderId="0" xfId="0" applyFont="1" applyAlignment="1">
      <alignment wrapText="1"/>
    </xf>
    <xf numFmtId="0" fontId="11" fillId="0" borderId="0" xfId="0" applyFont="1" applyAlignment="1">
      <alignment horizontal="right" vertical="top" wrapText="1"/>
    </xf>
    <xf numFmtId="0" fontId="9" fillId="0" borderId="0" xfId="0" applyFont="1" applyAlignment="1">
      <alignment horizontal="right" vertical="top" wrapText="1"/>
    </xf>
    <xf numFmtId="0" fontId="9" fillId="0" borderId="4" xfId="0" applyFont="1" applyBorder="1" applyAlignment="1">
      <alignment vertical="top" wrapText="1"/>
    </xf>
    <xf numFmtId="0" fontId="9" fillId="0" borderId="0" xfId="0" applyFont="1"/>
    <xf numFmtId="0" fontId="1" fillId="0" borderId="0" xfId="0" applyFont="1" applyAlignment="1">
      <alignment vertical="center"/>
    </xf>
    <xf numFmtId="0" fontId="9" fillId="0" borderId="25" xfId="0" applyFont="1" applyBorder="1" applyAlignment="1">
      <alignment vertical="top" wrapText="1"/>
    </xf>
    <xf numFmtId="0" fontId="13" fillId="5" borderId="24" xfId="2" applyFont="1" applyFill="1" applyBorder="1" applyAlignment="1">
      <alignment vertical="top" wrapText="1"/>
    </xf>
    <xf numFmtId="0" fontId="12" fillId="6" borderId="26" xfId="3" applyFont="1" applyFill="1" applyBorder="1" applyAlignment="1" applyProtection="1">
      <alignment wrapText="1"/>
      <protection locked="0"/>
    </xf>
    <xf numFmtId="0" fontId="12" fillId="6" borderId="3" xfId="3" applyFont="1" applyFill="1" applyAlignment="1" applyProtection="1">
      <alignment wrapText="1"/>
      <protection locked="0"/>
    </xf>
    <xf numFmtId="0" fontId="12" fillId="6" borderId="26" xfId="3" applyFont="1" applyFill="1" applyBorder="1" applyAlignment="1" applyProtection="1">
      <alignment vertical="center" wrapText="1"/>
      <protection locked="0"/>
    </xf>
    <xf numFmtId="0" fontId="12" fillId="6" borderId="3" xfId="3" applyFont="1" applyFill="1" applyAlignment="1" applyProtection="1">
      <alignment vertical="center" wrapText="1"/>
      <protection locked="0"/>
    </xf>
    <xf numFmtId="0" fontId="9" fillId="0" borderId="0" xfId="0" applyFont="1" applyAlignment="1">
      <alignment horizontal="left" vertical="top" wrapText="1"/>
    </xf>
    <xf numFmtId="0" fontId="9" fillId="0" borderId="24" xfId="0" applyFont="1" applyBorder="1" applyAlignment="1">
      <alignment horizontal="left" vertical="center" wrapText="1"/>
    </xf>
    <xf numFmtId="0" fontId="1" fillId="0" borderId="0" xfId="0" applyFont="1" applyAlignment="1">
      <alignment horizontal="left" vertical="top" wrapText="1"/>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4" fillId="0" borderId="0" xfId="2" applyBorder="1" applyAlignment="1">
      <alignment horizontal="left" vertical="top" wrapText="1"/>
    </xf>
    <xf numFmtId="0" fontId="1" fillId="2" borderId="4" xfId="0" applyFont="1" applyFill="1" applyBorder="1" applyAlignment="1"/>
  </cellXfs>
  <cellStyles count="4">
    <cellStyle name="Heading 1" xfId="1" builtinId="16" customBuiltin="1"/>
    <cellStyle name="Heading 2" xfId="2" builtinId="17" customBuiltin="1"/>
    <cellStyle name="Input" xfId="3" builtinId="20" customBuiltin="1"/>
    <cellStyle name="Normal" xfId="0" builtinId="0"/>
  </cellStyles>
  <dxfs count="0"/>
  <tableStyles count="0" defaultTableStyle="TableStyleMedium2" defaultPivotStyle="PivotStyleLight16"/>
  <colors>
    <mruColors>
      <color rgb="FFEAF2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3" Type="http://schemas.openxmlformats.org/officeDocument/2006/relationships/image" Target="../media/image3.png"/><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08307572664528"/>
          <c:y val="5.2136556418962136E-2"/>
          <c:w val="0.86915396380221477"/>
          <c:h val="0.88259092014026397"/>
        </c:manualLayout>
      </c:layout>
      <c:scatterChart>
        <c:scatterStyle val="lineMarker"/>
        <c:varyColors val="0"/>
        <c:ser>
          <c:idx val="0"/>
          <c:order val="0"/>
          <c:tx>
            <c:strRef>
              <c:f>Summary!$H$1</c:f>
              <c:strCache>
                <c:ptCount val="1"/>
                <c:pt idx="0">
                  <c:v>Not Currently in Place</c:v>
                </c:pt>
              </c:strCache>
            </c:strRef>
          </c:tx>
          <c:spPr>
            <a:ln w="19050" cap="rnd">
              <a:noFill/>
              <a:round/>
            </a:ln>
            <a:effectLst/>
          </c:spPr>
          <c:marker>
            <c:symbol val="square"/>
            <c:size val="7"/>
            <c:spPr>
              <a:solidFill>
                <a:schemeClr val="accent4"/>
              </a:solidFill>
              <a:ln w="9525">
                <a:solidFill>
                  <a:schemeClr val="accent4"/>
                </a:solidFill>
              </a:ln>
              <a:effectLst/>
            </c:spPr>
          </c:marker>
          <c:dLbls>
            <c:dLbl>
              <c:idx val="0"/>
              <c:tx>
                <c:rich>
                  <a:bodyPr/>
                  <a:lstStyle/>
                  <a:p>
                    <a:fld id="{AD3931C6-EC40-4850-BE92-62C1D10291B7}"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E89E-4D2D-B106-749F35B5DCBD}"/>
                </c:ext>
              </c:extLst>
            </c:dLbl>
            <c:dLbl>
              <c:idx val="1"/>
              <c:tx>
                <c:rich>
                  <a:bodyPr/>
                  <a:lstStyle/>
                  <a:p>
                    <a:fld id="{4D3489EB-0EE3-423D-A6B4-E9C600FE3B80}"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E89E-4D2D-B106-749F35B5DCBD}"/>
                </c:ext>
              </c:extLst>
            </c:dLbl>
            <c:dLbl>
              <c:idx val="2"/>
              <c:tx>
                <c:rich>
                  <a:bodyPr/>
                  <a:lstStyle/>
                  <a:p>
                    <a:fld id="{EF0C79C9-042C-458E-8D4E-AA3A47EFFBD1}"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E89E-4D2D-B106-749F35B5DCBD}"/>
                </c:ext>
              </c:extLst>
            </c:dLbl>
            <c:dLbl>
              <c:idx val="3"/>
              <c:tx>
                <c:rich>
                  <a:bodyPr/>
                  <a:lstStyle/>
                  <a:p>
                    <a:fld id="{DEB8D10F-408E-4E4D-9640-C36AE273B0BD}"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E89E-4D2D-B106-749F35B5DCBD}"/>
                </c:ext>
              </c:extLst>
            </c:dLbl>
            <c:dLbl>
              <c:idx val="4"/>
              <c:tx>
                <c:rich>
                  <a:bodyPr/>
                  <a:lstStyle/>
                  <a:p>
                    <a:fld id="{7D754A35-E404-44A8-A640-9EB0036F2DA4}"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E89E-4D2D-B106-749F35B5DCBD}"/>
                </c:ext>
              </c:extLst>
            </c:dLbl>
            <c:dLbl>
              <c:idx val="5"/>
              <c:tx>
                <c:rich>
                  <a:bodyPr/>
                  <a:lstStyle/>
                  <a:p>
                    <a:fld id="{E61786F9-1B10-41A0-8A91-7851DB747DE8}"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E89E-4D2D-B106-749F35B5DCBD}"/>
                </c:ext>
              </c:extLst>
            </c:dLbl>
            <c:dLbl>
              <c:idx val="6"/>
              <c:tx>
                <c:rich>
                  <a:bodyPr/>
                  <a:lstStyle/>
                  <a:p>
                    <a:fld id="{4B0610D8-3321-477D-B9B8-59C092C93ACC}"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E89E-4D2D-B106-749F35B5DCBD}"/>
                </c:ext>
              </c:extLst>
            </c:dLbl>
            <c:dLbl>
              <c:idx val="7"/>
              <c:tx>
                <c:rich>
                  <a:bodyPr/>
                  <a:lstStyle/>
                  <a:p>
                    <a:fld id="{EF1CEF12-B695-4737-8A5E-8168DCFAB2FF}"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E89E-4D2D-B106-749F35B5DCBD}"/>
                </c:ext>
              </c:extLst>
            </c:dLbl>
            <c:dLbl>
              <c:idx val="8"/>
              <c:tx>
                <c:rich>
                  <a:bodyPr/>
                  <a:lstStyle/>
                  <a:p>
                    <a:fld id="{967D37B6-5706-413E-9384-E81EE8BFC167}"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E89E-4D2D-B106-749F35B5DCBD}"/>
                </c:ext>
              </c:extLst>
            </c:dLbl>
            <c:dLbl>
              <c:idx val="9"/>
              <c:tx>
                <c:rich>
                  <a:bodyPr/>
                  <a:lstStyle/>
                  <a:p>
                    <a:fld id="{50962ACD-D954-4259-96E6-9E1726FFDA24}"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E89E-4D2D-B106-749F35B5DCBD}"/>
                </c:ext>
              </c:extLst>
            </c:dLbl>
            <c:dLbl>
              <c:idx val="10"/>
              <c:tx>
                <c:rich>
                  <a:bodyPr/>
                  <a:lstStyle/>
                  <a:p>
                    <a:fld id="{A27C48A9-940B-4A04-B27E-3E013040C737}"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E89E-4D2D-B106-749F35B5DCBD}"/>
                </c:ext>
              </c:extLst>
            </c:dLbl>
            <c:dLbl>
              <c:idx val="11"/>
              <c:tx>
                <c:rich>
                  <a:bodyPr/>
                  <a:lstStyle/>
                  <a:p>
                    <a:fld id="{AB4C8B7C-9C4F-448D-8BE1-D0957D827807}"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C-C48C-412B-A7B8-FAAB413C1672}"/>
                </c:ext>
              </c:extLst>
            </c:dLbl>
            <c:dLbl>
              <c:idx val="12"/>
              <c:tx>
                <c:rich>
                  <a:bodyPr/>
                  <a:lstStyle/>
                  <a:p>
                    <a:fld id="{B99C0BD8-E72D-40CE-AA46-39FB4A3DD17F}"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D-C48C-412B-A7B8-FAAB413C1672}"/>
                </c:ext>
              </c:extLst>
            </c:dLbl>
            <c:dLbl>
              <c:idx val="13"/>
              <c:tx>
                <c:rich>
                  <a:bodyPr/>
                  <a:lstStyle/>
                  <a:p>
                    <a:fld id="{048C6264-6148-4EB2-8826-C8B3447158DA}"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C48C-412B-A7B8-FAAB413C1672}"/>
                </c:ext>
              </c:extLst>
            </c:dLbl>
            <c:dLbl>
              <c:idx val="14"/>
              <c:tx>
                <c:rich>
                  <a:bodyPr/>
                  <a:lstStyle/>
                  <a:p>
                    <a:fld id="{FE626F62-7478-4D4B-9635-7B8D12ECCB8D}"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C48C-412B-A7B8-FAAB413C1672}"/>
                </c:ext>
              </c:extLst>
            </c:dLbl>
            <c:dLbl>
              <c:idx val="15"/>
              <c:tx>
                <c:rich>
                  <a:bodyPr/>
                  <a:lstStyle/>
                  <a:p>
                    <a:fld id="{24E0BD6F-7650-4C6B-A404-7FD71E3298A4}"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0-C48C-412B-A7B8-FAAB413C1672}"/>
                </c:ext>
              </c:extLst>
            </c:dLbl>
            <c:dLbl>
              <c:idx val="16"/>
              <c:layout>
                <c:manualLayout>
                  <c:x val="0"/>
                  <c:y val="-5.3164866953220535E-17"/>
                </c:manualLayout>
              </c:layout>
              <c:tx>
                <c:rich>
                  <a:bodyPr/>
                  <a:lstStyle/>
                  <a:p>
                    <a:fld id="{1620A78D-1E6F-480A-A689-0497FC895D2E}"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E89E-4D2D-B106-749F35B5DCBD}"/>
                </c:ext>
              </c:extLst>
            </c:dLbl>
            <c:spPr>
              <a:solidFill>
                <a:schemeClr val="bg1"/>
              </a:solidFill>
              <a:ln>
                <a:noFill/>
              </a:ln>
              <a:effectLst/>
            </c:spPr>
            <c:txPr>
              <a:bodyPr rot="0" spcFirstLastPara="1" vertOverflow="clip" horzOverflow="clip" vert="horz" wrap="none" lIns="36576" tIns="18288" rIns="36576" bIns="18288" anchor="ctr" anchorCtr="0">
                <a:spAutoFit/>
              </a:bodyPr>
              <a:lstStyle/>
              <a:p>
                <a:pPr>
                  <a:defRPr sz="1100" b="0" i="0" u="none" strike="noStrike" kern="1200" baseline="0">
                    <a:ln w="3175">
                      <a:noFill/>
                    </a:ln>
                    <a:solidFill>
                      <a:schemeClr val="tx1"/>
                    </a:solidFill>
                    <a:latin typeface="Tahoma" panose="020B0604030504040204" pitchFamily="34" charset="0"/>
                    <a:ea typeface="Tahoma" panose="020B0604030504040204" pitchFamily="34" charset="0"/>
                    <a:cs typeface="Tahoma" panose="020B0604030504040204" pitchFamily="34" charset="0"/>
                  </a:defRPr>
                </a:pPr>
                <a:endParaRPr lang="en-US"/>
              </a:p>
            </c:txPr>
            <c:dLblPos val="r"/>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DataLabelsRange val="1"/>
                <c15:showLeaderLines val="0"/>
              </c:ext>
            </c:extLst>
          </c:dLbls>
          <c:xVal>
            <c:numRef>
              <c:f>Summary!$N$3:$N$19</c:f>
              <c:numCache>
                <c:formatCode>General</c:formatCode>
                <c:ptCount val="17"/>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numCache>
            </c:numRef>
          </c:xVal>
          <c:yVal>
            <c:numRef>
              <c:f>Summary!$O$3:$O$19</c:f>
              <c:numCache>
                <c:formatCode>General</c:formatCode>
                <c:ptCount val="17"/>
                <c:pt idx="0">
                  <c:v>-1</c:v>
                </c:pt>
                <c:pt idx="1">
                  <c:v>-1</c:v>
                </c:pt>
                <c:pt idx="2">
                  <c:v>-1</c:v>
                </c:pt>
                <c:pt idx="3">
                  <c:v>-1</c:v>
                </c:pt>
                <c:pt idx="4">
                  <c:v>-1</c:v>
                </c:pt>
                <c:pt idx="5">
                  <c:v>-1</c:v>
                </c:pt>
                <c:pt idx="6">
                  <c:v>-1</c:v>
                </c:pt>
                <c:pt idx="7">
                  <c:v>-1</c:v>
                </c:pt>
                <c:pt idx="8">
                  <c:v>-1</c:v>
                </c:pt>
                <c:pt idx="9">
                  <c:v>2</c:v>
                </c:pt>
                <c:pt idx="10">
                  <c:v>-1</c:v>
                </c:pt>
                <c:pt idx="11">
                  <c:v>-1</c:v>
                </c:pt>
                <c:pt idx="12">
                  <c:v>-1</c:v>
                </c:pt>
                <c:pt idx="13">
                  <c:v>-1</c:v>
                </c:pt>
                <c:pt idx="14">
                  <c:v>-1</c:v>
                </c:pt>
                <c:pt idx="15">
                  <c:v>-1</c:v>
                </c:pt>
                <c:pt idx="16">
                  <c:v>-1</c:v>
                </c:pt>
              </c:numCache>
            </c:numRef>
          </c:yVal>
          <c:smooth val="0"/>
          <c:extLst>
            <c:ext xmlns:c15="http://schemas.microsoft.com/office/drawing/2012/chart" uri="{02D57815-91ED-43cb-92C2-25804820EDAC}">
              <c15:datalabelsRange>
                <c15:f>Summary!$H$3:$H$19</c15:f>
                <c15:dlblRangeCache>
                  <c:ptCount val="17"/>
                  <c:pt idx="0">
                    <c:v>Executive Sponsor</c:v>
                  </c:pt>
                  <c:pt idx="1">
                    <c:v>Energy Team</c:v>
                  </c:pt>
                  <c:pt idx="2">
                    <c:v>Energy Policy</c:v>
                  </c:pt>
                  <c:pt idx="3">
                    <c:v>Identify SEUs</c:v>
                  </c:pt>
                  <c:pt idx="4">
                    <c:v>Opportunity Register</c:v>
                  </c:pt>
                  <c:pt idx="5">
                    <c:v>Conduct EMA</c:v>
                  </c:pt>
                  <c:pt idx="6">
                    <c:v>Hunts for Energy Waste</c:v>
                  </c:pt>
                  <c:pt idx="7">
                    <c:v>Review Energy Data</c:v>
                  </c:pt>
                  <c:pt idx="8">
                    <c:v>Prioritize Quick Wins</c:v>
                  </c:pt>
                  <c:pt idx="9">
                    <c:v>Reporting Plan</c:v>
                  </c:pt>
                  <c:pt idx="10">
                    <c:v>Baseline Model</c:v>
                  </c:pt>
                  <c:pt idx="11">
                    <c:v>SOPs</c:v>
                  </c:pt>
                  <c:pt idx="12">
                    <c:v>Energy Costs in Procurement</c:v>
                  </c:pt>
                  <c:pt idx="13">
                    <c:v>Improve Training</c:v>
                  </c:pt>
                  <c:pt idx="14">
                    <c:v>Regular Communications</c:v>
                  </c:pt>
                  <c:pt idx="15">
                    <c:v>Staff Suggestions</c:v>
                  </c:pt>
                  <c:pt idx="16">
                    <c:v>Engagement Campaigns</c:v>
                  </c:pt>
                </c15:dlblRangeCache>
              </c15:datalabelsRange>
            </c:ext>
            <c:ext xmlns:c16="http://schemas.microsoft.com/office/drawing/2014/chart" uri="{C3380CC4-5D6E-409C-BE32-E72D297353CC}">
              <c16:uniqueId val="{00000000-E89E-4D2D-B106-749F35B5DCBD}"/>
            </c:ext>
          </c:extLst>
        </c:ser>
        <c:ser>
          <c:idx val="1"/>
          <c:order val="1"/>
          <c:tx>
            <c:strRef>
              <c:f>Summary!$Q$1</c:f>
              <c:strCache>
                <c:ptCount val="1"/>
                <c:pt idx="0">
                  <c:v>Needs Improvement</c:v>
                </c:pt>
              </c:strCache>
            </c:strRef>
          </c:tx>
          <c:spPr>
            <a:ln w="19050" cap="rnd">
              <a:noFill/>
              <a:round/>
            </a:ln>
            <a:effectLst/>
          </c:spPr>
          <c:marker>
            <c:symbol val="triangle"/>
            <c:size val="9"/>
            <c:spPr>
              <a:solidFill>
                <a:schemeClr val="accent1"/>
              </a:solidFill>
              <a:ln w="9525">
                <a:solidFill>
                  <a:schemeClr val="accent1"/>
                </a:solidFill>
              </a:ln>
              <a:effectLst/>
            </c:spPr>
          </c:marker>
          <c:dLbls>
            <c:dLbl>
              <c:idx val="0"/>
              <c:tx>
                <c:rich>
                  <a:bodyPr rot="0" spcFirstLastPara="1" vertOverflow="clip" horzOverflow="clip" vert="horz" wrap="none" lIns="38100" tIns="19050" rIns="38100" bIns="19050" anchor="ctr" anchorCtr="0">
                    <a:spAutoFit/>
                  </a:bodyPr>
                  <a:lstStyle/>
                  <a:p>
                    <a:pPr>
                      <a:defRPr sz="1100" b="0" i="0" u="none" strike="noStrike" kern="1200" baseline="0">
                        <a:ln w="6350">
                          <a:noFill/>
                        </a:ln>
                        <a:solidFill>
                          <a:schemeClr val="tx1"/>
                        </a:solidFill>
                        <a:latin typeface="Tahoma" panose="020B0604030504040204" pitchFamily="34" charset="0"/>
                        <a:ea typeface="Tahoma" panose="020B0604030504040204" pitchFamily="34" charset="0"/>
                        <a:cs typeface="Tahoma" panose="020B0604030504040204" pitchFamily="34" charset="0"/>
                      </a:defRPr>
                    </a:pPr>
                    <a:fld id="{E1B6FE58-718D-4C93-AE00-1A7BE0D567B8}" type="CELLRANGE">
                      <a:rPr lang="en-US"/>
                      <a:pPr>
                        <a:defRPr sz="1100">
                          <a:ln w="6350">
                            <a:noFill/>
                          </a:ln>
                          <a:solidFill>
                            <a:schemeClr val="tx1"/>
                          </a:solidFill>
                          <a:latin typeface="Tahoma" panose="020B0604030504040204" pitchFamily="34" charset="0"/>
                          <a:ea typeface="Tahoma" panose="020B0604030504040204" pitchFamily="34" charset="0"/>
                          <a:cs typeface="Tahoma" panose="020B0604030504040204" pitchFamily="34" charset="0"/>
                        </a:defRPr>
                      </a:pPr>
                      <a:t>[]</a:t>
                    </a:fld>
                    <a:endParaRPr/>
                  </a:p>
                </c:rich>
              </c:tx>
              <c:spPr>
                <a:solidFill>
                  <a:schemeClr val="bg1"/>
                </a:solidFill>
                <a:ln>
                  <a:noFill/>
                </a:ln>
                <a:effectLst/>
              </c:spPr>
              <c:txPr>
                <a:bodyPr rot="0" spcFirstLastPara="1" vertOverflow="clip" horzOverflow="clip" vert="horz" wrap="none" lIns="38100" tIns="19050" rIns="38100" bIns="19050" anchor="ctr" anchorCtr="0">
                  <a:spAutoFit/>
                </a:bodyPr>
                <a:lstStyle/>
                <a:p>
                  <a:pPr>
                    <a:defRPr sz="1100" b="0" i="0" u="none" strike="noStrike" kern="1200" baseline="0">
                      <a:ln w="6350">
                        <a:noFill/>
                      </a:ln>
                      <a:solidFill>
                        <a:schemeClr val="tx1"/>
                      </a:solidFill>
                      <a:latin typeface="Tahoma" panose="020B0604030504040204" pitchFamily="34" charset="0"/>
                      <a:ea typeface="Tahoma" panose="020B0604030504040204" pitchFamily="34" charset="0"/>
                      <a:cs typeface="Tahoma" panose="020B0604030504040204" pitchFamily="34" charset="0"/>
                    </a:defRPr>
                  </a:pPr>
                  <a:endParaRPr lang="en-US"/>
                </a:p>
              </c:txPr>
              <c:dLblPos val="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15:dlblFieldTable/>
                  <c15:showDataLabelsRange val="1"/>
                </c:ext>
                <c:ext xmlns:c16="http://schemas.microsoft.com/office/drawing/2014/chart" uri="{C3380CC4-5D6E-409C-BE32-E72D297353CC}">
                  <c16:uniqueId val="{00000014-E89E-4D2D-B106-749F35B5DCBD}"/>
                </c:ext>
              </c:extLst>
            </c:dLbl>
            <c:dLbl>
              <c:idx val="1"/>
              <c:tx>
                <c:rich>
                  <a:bodyPr/>
                  <a:lstStyle/>
                  <a:p>
                    <a:fld id="{A3B268A9-975F-4102-8CF0-4FDB4DA4B58A}"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5-E89E-4D2D-B106-749F35B5DCBD}"/>
                </c:ext>
              </c:extLst>
            </c:dLbl>
            <c:dLbl>
              <c:idx val="2"/>
              <c:tx>
                <c:rich>
                  <a:bodyPr/>
                  <a:lstStyle/>
                  <a:p>
                    <a:fld id="{80ABEC19-F7DC-44CF-9FC5-88828C2AE82B}"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6-E89E-4D2D-B106-749F35B5DCBD}"/>
                </c:ext>
              </c:extLst>
            </c:dLbl>
            <c:dLbl>
              <c:idx val="3"/>
              <c:tx>
                <c:rich>
                  <a:bodyPr/>
                  <a:lstStyle/>
                  <a:p>
                    <a:fld id="{BD245C1F-3447-4D63-9EBF-6BD5F1F58697}"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E89E-4D2D-B106-749F35B5DCBD}"/>
                </c:ext>
              </c:extLst>
            </c:dLbl>
            <c:dLbl>
              <c:idx val="4"/>
              <c:tx>
                <c:rich>
                  <a:bodyPr/>
                  <a:lstStyle/>
                  <a:p>
                    <a:fld id="{77E212FD-10FB-43AB-B959-179CC97F98F0}"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E89E-4D2D-B106-749F35B5DCBD}"/>
                </c:ext>
              </c:extLst>
            </c:dLbl>
            <c:dLbl>
              <c:idx val="5"/>
              <c:tx>
                <c:rich>
                  <a:bodyPr/>
                  <a:lstStyle/>
                  <a:p>
                    <a:fld id="{1C399056-C566-4F9F-951C-DA7C29DD8541}"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E89E-4D2D-B106-749F35B5DCBD}"/>
                </c:ext>
              </c:extLst>
            </c:dLbl>
            <c:dLbl>
              <c:idx val="6"/>
              <c:tx>
                <c:rich>
                  <a:bodyPr/>
                  <a:lstStyle/>
                  <a:p>
                    <a:fld id="{6E00AC2C-1F45-49D4-B63A-DB6DE9D469ED}"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A-E89E-4D2D-B106-749F35B5DCBD}"/>
                </c:ext>
              </c:extLst>
            </c:dLbl>
            <c:dLbl>
              <c:idx val="7"/>
              <c:tx>
                <c:rich>
                  <a:bodyPr/>
                  <a:lstStyle/>
                  <a:p>
                    <a:fld id="{B23BD21B-E9AB-4E65-9844-34A919D420D0}"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B-E89E-4D2D-B106-749F35B5DCBD}"/>
                </c:ext>
              </c:extLst>
            </c:dLbl>
            <c:dLbl>
              <c:idx val="8"/>
              <c:tx>
                <c:rich>
                  <a:bodyPr/>
                  <a:lstStyle/>
                  <a:p>
                    <a:fld id="{5333AAF5-96CA-40F6-B187-271504FFEEA1}"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C-E89E-4D2D-B106-749F35B5DCBD}"/>
                </c:ext>
              </c:extLst>
            </c:dLbl>
            <c:dLbl>
              <c:idx val="9"/>
              <c:tx>
                <c:rich>
                  <a:bodyPr/>
                  <a:lstStyle/>
                  <a:p>
                    <a:fld id="{B5B9F8ED-D37D-40E4-A05D-ABAA1A447362}"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D-E89E-4D2D-B106-749F35B5DCBD}"/>
                </c:ext>
              </c:extLst>
            </c:dLbl>
            <c:dLbl>
              <c:idx val="10"/>
              <c:tx>
                <c:rich>
                  <a:bodyPr/>
                  <a:lstStyle/>
                  <a:p>
                    <a:fld id="{49943C6D-0CE2-4B51-8B46-1B6F7A43BDAD}"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E-E89E-4D2D-B106-749F35B5DCBD}"/>
                </c:ext>
              </c:extLst>
            </c:dLbl>
            <c:dLbl>
              <c:idx val="11"/>
              <c:tx>
                <c:rich>
                  <a:bodyPr/>
                  <a:lstStyle/>
                  <a:p>
                    <a:fld id="{43FC05F1-AE0F-4591-B404-9240D22D8C72}"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C48C-412B-A7B8-FAAB413C1672}"/>
                </c:ext>
              </c:extLst>
            </c:dLbl>
            <c:dLbl>
              <c:idx val="12"/>
              <c:tx>
                <c:rich>
                  <a:bodyPr/>
                  <a:lstStyle/>
                  <a:p>
                    <a:fld id="{2E5FF5E8-0539-4C09-9071-B7406B36D7DE}"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C48C-412B-A7B8-FAAB413C1672}"/>
                </c:ext>
              </c:extLst>
            </c:dLbl>
            <c:dLbl>
              <c:idx val="13"/>
              <c:tx>
                <c:rich>
                  <a:bodyPr/>
                  <a:lstStyle/>
                  <a:p>
                    <a:fld id="{43985D3A-00B0-4373-A2D0-0CC0A488F83A}"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C48C-412B-A7B8-FAAB413C1672}"/>
                </c:ext>
              </c:extLst>
            </c:dLbl>
            <c:dLbl>
              <c:idx val="14"/>
              <c:tx>
                <c:rich>
                  <a:bodyPr/>
                  <a:lstStyle/>
                  <a:p>
                    <a:fld id="{9B853662-22EE-4AD3-AE36-4CD4FB1471D3}"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9-C48C-412B-A7B8-FAAB413C1672}"/>
                </c:ext>
              </c:extLst>
            </c:dLbl>
            <c:dLbl>
              <c:idx val="15"/>
              <c:tx>
                <c:rich>
                  <a:bodyPr/>
                  <a:lstStyle/>
                  <a:p>
                    <a:fld id="{E3948E43-0BE4-488A-A23D-752AABBFAC54}"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C48C-412B-A7B8-FAAB413C1672}"/>
                </c:ext>
              </c:extLst>
            </c:dLbl>
            <c:dLbl>
              <c:idx val="16"/>
              <c:tx>
                <c:rich>
                  <a:bodyPr/>
                  <a:lstStyle/>
                  <a:p>
                    <a:fld id="{D0C3D20C-56B9-4FC4-91F8-19A167582F40}" type="CELLRANGE">
                      <a:rPr lang="en-US"/>
                      <a:pPr/>
                      <a:t>[]</a:t>
                    </a:fld>
                    <a:endParaRPr/>
                  </a:p>
                </c:rich>
              </c:tx>
              <c:dLblPos val="r"/>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B-C48C-412B-A7B8-FAAB413C1672}"/>
                </c:ext>
              </c:extLst>
            </c:dLbl>
            <c:spPr>
              <a:solidFill>
                <a:schemeClr val="bg1"/>
              </a:solidFill>
              <a:ln>
                <a:noFill/>
              </a:ln>
              <a:effectLst/>
            </c:spPr>
            <c:txPr>
              <a:bodyPr rot="0" spcFirstLastPara="1" vertOverflow="clip" horzOverflow="clip" vert="horz" wrap="none" lIns="38100" tIns="19050" rIns="38100" bIns="19050" anchor="ctr" anchorCtr="0">
                <a:spAutoFit/>
              </a:bodyPr>
              <a:lstStyle/>
              <a:p>
                <a:pPr>
                  <a:defRPr sz="1100" b="0" i="0" u="none" strike="noStrike" kern="1200" baseline="0">
                    <a:ln w="3175">
                      <a:noFill/>
                    </a:ln>
                    <a:solidFill>
                      <a:schemeClr val="tx1"/>
                    </a:solidFill>
                    <a:latin typeface="Tahoma" panose="020B0604030504040204" pitchFamily="34" charset="0"/>
                    <a:ea typeface="Tahoma" panose="020B0604030504040204" pitchFamily="34" charset="0"/>
                    <a:cs typeface="Tahoma" panose="020B0604030504040204" pitchFamily="34" charset="0"/>
                  </a:defRPr>
                </a:pPr>
                <a:endParaRPr lang="en-US"/>
              </a:p>
            </c:txPr>
            <c:dLblPos val="r"/>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a:noFill/>
                  <a:ln>
                    <a:noFill/>
                  </a:ln>
                </c15:spPr>
                <c15:showDataLabelsRange val="1"/>
                <c15:showLeaderLines val="0"/>
              </c:ext>
            </c:extLst>
          </c:dLbls>
          <c:xVal>
            <c:numRef>
              <c:f>Summary!$W$3:$W$19</c:f>
              <c:numCache>
                <c:formatCode>General</c:formatCode>
                <c:ptCount val="17"/>
                <c:pt idx="0">
                  <c:v>-1</c:v>
                </c:pt>
                <c:pt idx="1">
                  <c:v>-1</c:v>
                </c:pt>
                <c:pt idx="2">
                  <c:v>-1</c:v>
                </c:pt>
                <c:pt idx="3">
                  <c:v>-1</c:v>
                </c:pt>
                <c:pt idx="4">
                  <c:v>-1</c:v>
                </c:pt>
                <c:pt idx="5">
                  <c:v>-1</c:v>
                </c:pt>
                <c:pt idx="6">
                  <c:v>-1</c:v>
                </c:pt>
                <c:pt idx="7">
                  <c:v>-1</c:v>
                </c:pt>
                <c:pt idx="8">
                  <c:v>-1</c:v>
                </c:pt>
                <c:pt idx="9">
                  <c:v>-1</c:v>
                </c:pt>
                <c:pt idx="10">
                  <c:v>3</c:v>
                </c:pt>
                <c:pt idx="11">
                  <c:v>-1</c:v>
                </c:pt>
                <c:pt idx="12">
                  <c:v>-1</c:v>
                </c:pt>
                <c:pt idx="13">
                  <c:v>-1</c:v>
                </c:pt>
                <c:pt idx="14">
                  <c:v>-1</c:v>
                </c:pt>
                <c:pt idx="15">
                  <c:v>-1</c:v>
                </c:pt>
                <c:pt idx="16">
                  <c:v>-1</c:v>
                </c:pt>
              </c:numCache>
            </c:numRef>
          </c:xVal>
          <c:yVal>
            <c:numRef>
              <c:f>Summary!$X$3:$X$19</c:f>
              <c:numCache>
                <c:formatCode>General</c:formatCode>
                <c:ptCount val="17"/>
                <c:pt idx="0">
                  <c:v>-1</c:v>
                </c:pt>
                <c:pt idx="1">
                  <c:v>-1</c:v>
                </c:pt>
                <c:pt idx="2">
                  <c:v>-1</c:v>
                </c:pt>
                <c:pt idx="3">
                  <c:v>-1</c:v>
                </c:pt>
                <c:pt idx="4">
                  <c:v>-1</c:v>
                </c:pt>
                <c:pt idx="5">
                  <c:v>-1</c:v>
                </c:pt>
                <c:pt idx="6">
                  <c:v>-1</c:v>
                </c:pt>
                <c:pt idx="7">
                  <c:v>-1</c:v>
                </c:pt>
                <c:pt idx="8">
                  <c:v>-1</c:v>
                </c:pt>
                <c:pt idx="9">
                  <c:v>-1</c:v>
                </c:pt>
                <c:pt idx="10">
                  <c:v>3</c:v>
                </c:pt>
                <c:pt idx="11">
                  <c:v>-1</c:v>
                </c:pt>
                <c:pt idx="12">
                  <c:v>-1</c:v>
                </c:pt>
                <c:pt idx="13">
                  <c:v>-1</c:v>
                </c:pt>
                <c:pt idx="14">
                  <c:v>-1</c:v>
                </c:pt>
                <c:pt idx="15">
                  <c:v>-1</c:v>
                </c:pt>
                <c:pt idx="16">
                  <c:v>-1</c:v>
                </c:pt>
              </c:numCache>
            </c:numRef>
          </c:yVal>
          <c:smooth val="0"/>
          <c:extLst>
            <c:ext xmlns:c15="http://schemas.microsoft.com/office/drawing/2012/chart" uri="{02D57815-91ED-43cb-92C2-25804820EDAC}">
              <c15:datalabelsRange>
                <c15:f>Summary!$Q$3:$Q$19</c15:f>
                <c15:dlblRangeCache>
                  <c:ptCount val="17"/>
                  <c:pt idx="0">
                    <c:v>Executive Sponsor</c:v>
                  </c:pt>
                  <c:pt idx="1">
                    <c:v>Energy Team</c:v>
                  </c:pt>
                  <c:pt idx="2">
                    <c:v>Energy Policy</c:v>
                  </c:pt>
                  <c:pt idx="3">
                    <c:v>SEUs</c:v>
                  </c:pt>
                  <c:pt idx="4">
                    <c:v>Opportunity Register</c:v>
                  </c:pt>
                  <c:pt idx="5">
                    <c:v>EMA</c:v>
                  </c:pt>
                  <c:pt idx="6">
                    <c:v>Hunts for Energy Waste</c:v>
                  </c:pt>
                  <c:pt idx="7">
                    <c:v>Review Energy Data</c:v>
                  </c:pt>
                  <c:pt idx="8">
                    <c:v>Prioritize Quick Wins</c:v>
                  </c:pt>
                  <c:pt idx="9">
                    <c:v>Reporting Plan</c:v>
                  </c:pt>
                  <c:pt idx="10">
                    <c:v>Baseline Model</c:v>
                  </c:pt>
                  <c:pt idx="11">
                    <c:v>SOPs</c:v>
                  </c:pt>
                  <c:pt idx="12">
                    <c:v>Energy Costs in Procurement</c:v>
                  </c:pt>
                  <c:pt idx="13">
                    <c:v>Training</c:v>
                  </c:pt>
                  <c:pt idx="14">
                    <c:v>Regular Communications</c:v>
                  </c:pt>
                  <c:pt idx="15">
                    <c:v>Staff Suggestions</c:v>
                  </c:pt>
                  <c:pt idx="16">
                    <c:v>Engagement Campaigns</c:v>
                  </c:pt>
                </c15:dlblRangeCache>
              </c15:datalabelsRange>
            </c:ext>
            <c:ext xmlns:c16="http://schemas.microsoft.com/office/drawing/2014/chart" uri="{C3380CC4-5D6E-409C-BE32-E72D297353CC}">
              <c16:uniqueId val="{00000013-E89E-4D2D-B106-749F35B5DCBD}"/>
            </c:ext>
          </c:extLst>
        </c:ser>
        <c:ser>
          <c:idx val="2"/>
          <c:order val="2"/>
          <c:tx>
            <c:v>Quadrant Lines</c:v>
          </c:tx>
          <c:spPr>
            <a:ln w="19050" cap="rnd">
              <a:solidFill>
                <a:schemeClr val="accent3"/>
              </a:solidFill>
              <a:round/>
            </a:ln>
            <a:effectLst/>
          </c:spPr>
          <c:marker>
            <c:symbol val="none"/>
          </c:marker>
          <c:errBars>
            <c:errDir val="x"/>
            <c:errBarType val="both"/>
            <c:errValType val="percentage"/>
            <c:noEndCap val="1"/>
            <c:val val="100"/>
            <c:spPr>
              <a:noFill/>
              <a:ln w="9525" cap="flat" cmpd="sng" algn="ctr">
                <a:solidFill>
                  <a:schemeClr val="tx1"/>
                </a:solidFill>
                <a:round/>
              </a:ln>
              <a:effectLst/>
            </c:spPr>
          </c:errBars>
          <c:errBars>
            <c:errDir val="y"/>
            <c:errBarType val="both"/>
            <c:errValType val="percentage"/>
            <c:noEndCap val="1"/>
            <c:val val="100"/>
            <c:spPr>
              <a:noFill/>
              <a:ln w="9525" cap="flat" cmpd="sng" algn="ctr">
                <a:solidFill>
                  <a:schemeClr val="tx1"/>
                </a:solidFill>
                <a:round/>
              </a:ln>
              <a:effectLst/>
            </c:spPr>
          </c:errBars>
          <c:xVal>
            <c:numRef>
              <c:f>Summary!$Z$3</c:f>
              <c:numCache>
                <c:formatCode>General</c:formatCode>
                <c:ptCount val="1"/>
                <c:pt idx="0">
                  <c:v>2.25</c:v>
                </c:pt>
              </c:numCache>
            </c:numRef>
          </c:xVal>
          <c:yVal>
            <c:numRef>
              <c:f>Summary!$AA$3</c:f>
              <c:numCache>
                <c:formatCode>General</c:formatCode>
                <c:ptCount val="1"/>
                <c:pt idx="0">
                  <c:v>2</c:v>
                </c:pt>
              </c:numCache>
            </c:numRef>
          </c:yVal>
          <c:smooth val="0"/>
          <c:extLst>
            <c:ext xmlns:c16="http://schemas.microsoft.com/office/drawing/2014/chart" uri="{C3380CC4-5D6E-409C-BE32-E72D297353CC}">
              <c16:uniqueId val="{00000000-4DE0-4D7F-931C-5720A6804FA4}"/>
            </c:ext>
          </c:extLst>
        </c:ser>
        <c:ser>
          <c:idx val="3"/>
          <c:order val="3"/>
          <c:tx>
            <c:v>Labels</c:v>
          </c:tx>
          <c:spPr>
            <a:ln w="19050" cap="rnd">
              <a:solidFill>
                <a:schemeClr val="accent4"/>
              </a:solidFill>
              <a:round/>
            </a:ln>
            <a:effectLst/>
          </c:spPr>
          <c:marker>
            <c:symbol val="none"/>
          </c:marker>
          <c:dPt>
            <c:idx val="1"/>
            <c:marker>
              <c:symbol val="none"/>
            </c:marker>
            <c:bubble3D val="0"/>
            <c:spPr>
              <a:ln w="19050" cap="rnd">
                <a:noFill/>
                <a:round/>
              </a:ln>
              <a:effectLst/>
            </c:spPr>
            <c:extLst>
              <c:ext xmlns:c16="http://schemas.microsoft.com/office/drawing/2014/chart" uri="{C3380CC4-5D6E-409C-BE32-E72D297353CC}">
                <c16:uniqueId val="{00000000-01D3-4540-88D8-BC5AC2B4AECF}"/>
              </c:ext>
            </c:extLst>
          </c:dPt>
          <c:dPt>
            <c:idx val="2"/>
            <c:marker>
              <c:symbol val="none"/>
            </c:marker>
            <c:bubble3D val="0"/>
            <c:spPr>
              <a:ln w="19050" cap="rnd">
                <a:noFill/>
                <a:round/>
              </a:ln>
              <a:effectLst/>
            </c:spPr>
            <c:extLst>
              <c:ext xmlns:c16="http://schemas.microsoft.com/office/drawing/2014/chart" uri="{C3380CC4-5D6E-409C-BE32-E72D297353CC}">
                <c16:uniqueId val="{00000001-01D3-4540-88D8-BC5AC2B4AECF}"/>
              </c:ext>
            </c:extLst>
          </c:dPt>
          <c:dPt>
            <c:idx val="3"/>
            <c:marker>
              <c:symbol val="none"/>
            </c:marker>
            <c:bubble3D val="0"/>
            <c:spPr>
              <a:ln w="19050" cap="rnd">
                <a:noFill/>
                <a:round/>
              </a:ln>
              <a:effectLst/>
            </c:spPr>
            <c:extLst>
              <c:ext xmlns:c16="http://schemas.microsoft.com/office/drawing/2014/chart" uri="{C3380CC4-5D6E-409C-BE32-E72D297353CC}">
                <c16:uniqueId val="{00000002-01D3-4540-88D8-BC5AC2B4AECF}"/>
              </c:ext>
            </c:extLst>
          </c:dPt>
          <c:xVal>
            <c:numRef>
              <c:f>Summary!$Z$4:$Z$7</c:f>
              <c:numCache>
                <c:formatCode>General</c:formatCode>
                <c:ptCount val="4"/>
                <c:pt idx="0">
                  <c:v>0.75</c:v>
                </c:pt>
                <c:pt idx="1">
                  <c:v>0.75</c:v>
                </c:pt>
                <c:pt idx="2">
                  <c:v>2.5</c:v>
                </c:pt>
                <c:pt idx="3">
                  <c:v>2.5</c:v>
                </c:pt>
              </c:numCache>
            </c:numRef>
          </c:xVal>
          <c:yVal>
            <c:numRef>
              <c:f>Summary!$AA$4:$AA$7</c:f>
              <c:numCache>
                <c:formatCode>General</c:formatCode>
                <c:ptCount val="4"/>
                <c:pt idx="0">
                  <c:v>0.25</c:v>
                </c:pt>
                <c:pt idx="1">
                  <c:v>3.75</c:v>
                </c:pt>
                <c:pt idx="2">
                  <c:v>3.75</c:v>
                </c:pt>
                <c:pt idx="3">
                  <c:v>0.25</c:v>
                </c:pt>
              </c:numCache>
            </c:numRef>
          </c:yVal>
          <c:smooth val="0"/>
          <c:extLst>
            <c:ext xmlns:c16="http://schemas.microsoft.com/office/drawing/2014/chart" uri="{C3380CC4-5D6E-409C-BE32-E72D297353CC}">
              <c16:uniqueId val="{00000000-A6A1-4ADA-9F17-90940D5FFE3E}"/>
            </c:ext>
          </c:extLst>
        </c:ser>
        <c:dLbls>
          <c:showLegendKey val="0"/>
          <c:showVal val="0"/>
          <c:showCatName val="0"/>
          <c:showSerName val="0"/>
          <c:showPercent val="0"/>
          <c:showBubbleSize val="0"/>
        </c:dLbls>
        <c:axId val="689826832"/>
        <c:axId val="689832768"/>
      </c:scatterChart>
      <c:valAx>
        <c:axId val="689826832"/>
        <c:scaling>
          <c:orientation val="minMax"/>
          <c:max val="4"/>
          <c:min val="0.5"/>
        </c:scaling>
        <c:delete val="0"/>
        <c:axPos val="b"/>
        <c:majorGridlines>
          <c:spPr>
            <a:ln w="9525" cap="flat" cmpd="sng" algn="ctr">
              <a:noFill/>
              <a:round/>
            </a:ln>
            <a:effectLst/>
          </c:spPr>
        </c:majorGridlines>
        <c:title>
          <c:tx>
            <c:rich>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US" sz="1200">
                    <a:solidFill>
                      <a:schemeClr val="tx1"/>
                    </a:solidFill>
                    <a:latin typeface="Tahoma" panose="020B0604030504040204" pitchFamily="34" charset="0"/>
                    <a:ea typeface="Tahoma" panose="020B0604030504040204" pitchFamily="34" charset="0"/>
                    <a:cs typeface="Tahoma" panose="020B0604030504040204" pitchFamily="34" charset="0"/>
                  </a:rPr>
                  <a:t>Increasing Effort</a:t>
                </a:r>
              </a:p>
            </c:rich>
          </c:tx>
          <c:layout>
            <c:manualLayout>
              <c:xMode val="edge"/>
              <c:yMode val="edge"/>
              <c:x val="0.46964051026753101"/>
              <c:y val="0.95633897945320134"/>
            </c:manualLayout>
          </c:layout>
          <c:overlay val="0"/>
          <c:spPr>
            <a:solidFill>
              <a:schemeClr val="bg1"/>
            </a:solid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one"/>
        <c:spPr>
          <a:solidFill>
            <a:schemeClr val="tx2"/>
          </a:solidFill>
          <a:ln w="127000" cap="sq" cmpd="sng" algn="ctr">
            <a:solidFill>
              <a:schemeClr val="tx1"/>
            </a:solidFill>
            <a:round/>
            <a:headEnd type="none"/>
            <a:tailEnd type="triangle"/>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832768"/>
        <c:crossesAt val="0"/>
        <c:crossBetween val="midCat"/>
        <c:minorUnit val="1.5"/>
      </c:valAx>
      <c:valAx>
        <c:axId val="689832768"/>
        <c:scaling>
          <c:orientation val="minMax"/>
          <c:max val="4"/>
          <c:min val="0"/>
        </c:scaling>
        <c:delete val="0"/>
        <c:axPos val="l"/>
        <c:majorGridlines>
          <c:spPr>
            <a:ln w="9525" cap="flat" cmpd="sng" algn="ctr">
              <a:noFill/>
              <a:round/>
            </a:ln>
            <a:effectLst/>
          </c:spPr>
        </c:majorGridlines>
        <c:title>
          <c:tx>
            <c:rich>
              <a:bodyPr rot="0" spcFirstLastPara="1" vertOverflow="ellipsis" wrap="square" anchor="ctr" anchorCtr="1"/>
              <a:lstStyle/>
              <a:p>
                <a:pPr>
                  <a:defRPr sz="1200" b="0" i="0" u="none" strike="noStrike" kern="1200" baseline="0">
                    <a:solidFill>
                      <a:schemeClr val="tx1"/>
                    </a:solidFill>
                    <a:latin typeface="+mn-lt"/>
                    <a:ea typeface="+mn-ea"/>
                    <a:cs typeface="+mn-cs"/>
                  </a:defRPr>
                </a:pPr>
                <a:r>
                  <a:rPr lang="en-US" sz="1200">
                    <a:solidFill>
                      <a:schemeClr val="tx1"/>
                    </a:solidFill>
                    <a:latin typeface="Tahoma" panose="020B0604030504040204" pitchFamily="34" charset="0"/>
                    <a:ea typeface="Tahoma" panose="020B0604030504040204" pitchFamily="34" charset="0"/>
                    <a:cs typeface="Tahoma" panose="020B0604030504040204" pitchFamily="34" charset="0"/>
                  </a:rPr>
                  <a:t>Increasing Impact</a:t>
                </a:r>
              </a:p>
            </c:rich>
          </c:tx>
          <c:layout>
            <c:manualLayout>
              <c:xMode val="edge"/>
              <c:yMode val="edge"/>
              <c:x val="1.0837756391562166E-3"/>
              <c:y val="0.45558791607606608"/>
            </c:manualLayout>
          </c:layout>
          <c:overlay val="0"/>
          <c:spPr>
            <a:noFill/>
            <a:ln>
              <a:noFill/>
            </a:ln>
            <a:effectLst/>
          </c:spPr>
          <c:txPr>
            <a:bodyPr rot="0" spcFirstLastPara="1" vertOverflow="ellipsis" wrap="square" anchor="ctr" anchorCtr="1"/>
            <a:lstStyle/>
            <a:p>
              <a:pPr>
                <a:defRPr sz="1200" b="0" i="0" u="none" strike="noStrike" kern="1200" baseline="0">
                  <a:solidFill>
                    <a:schemeClr val="tx1"/>
                  </a:solidFill>
                  <a:latin typeface="+mn-lt"/>
                  <a:ea typeface="+mn-ea"/>
                  <a:cs typeface="+mn-cs"/>
                </a:defRPr>
              </a:pPr>
              <a:endParaRPr lang="en-US"/>
            </a:p>
          </c:txPr>
        </c:title>
        <c:numFmt formatCode="General" sourceLinked="1"/>
        <c:majorTickMark val="none"/>
        <c:minorTickMark val="none"/>
        <c:tickLblPos val="none"/>
        <c:spPr>
          <a:solidFill>
            <a:schemeClr val="tx1"/>
          </a:solidFill>
          <a:ln w="127000" cap="flat" cmpd="sng" algn="ctr">
            <a:solidFill>
              <a:schemeClr val="tx1"/>
            </a:solidFill>
            <a:round/>
            <a:headEnd type="none"/>
            <a:tailEnd type="triangle"/>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826832"/>
        <c:crossesAt val="0.5"/>
        <c:crossBetween val="midCat"/>
        <c:majorUnit val="2"/>
      </c:valAx>
      <c:spPr>
        <a:blipFill>
          <a:blip xmlns:r="http://schemas.openxmlformats.org/officeDocument/2006/relationships" r:embed="rId3"/>
          <a:stretch>
            <a:fillRect/>
          </a:stretch>
        </a:blipFill>
        <a:ln>
          <a:noFill/>
        </a:ln>
        <a:effectLst/>
      </c:spPr>
    </c:plotArea>
    <c:legend>
      <c:legendPos val="t"/>
      <c:legendEntry>
        <c:idx val="0"/>
        <c:txPr>
          <a:bodyPr rot="0" spcFirstLastPara="1" vertOverflow="ellipsis" vert="horz" wrap="square" anchor="ctr" anchorCtr="1"/>
          <a:lstStyle/>
          <a:p>
            <a:pPr>
              <a:defRPr sz="1100" b="0" i="0" u="none" strike="noStrike" kern="1200" baseline="0">
                <a:ln w="6350">
                  <a:noFill/>
                </a:ln>
                <a:solidFill>
                  <a:schemeClr val="tx1"/>
                </a:solidFill>
                <a:latin typeface="Tahoma" panose="020B0604030504040204" pitchFamily="34" charset="0"/>
                <a:ea typeface="Tahoma" panose="020B0604030504040204" pitchFamily="34" charset="0"/>
                <a:cs typeface="Tahoma" panose="020B0604030504040204" pitchFamily="34" charset="0"/>
              </a:defRPr>
            </a:pPr>
            <a:endParaRPr lang="en-US"/>
          </a:p>
        </c:txPr>
      </c:legendEntry>
      <c:legendEntry>
        <c:idx val="1"/>
        <c:txPr>
          <a:bodyPr rot="0" spcFirstLastPara="1" vertOverflow="ellipsis" vert="horz" wrap="square" anchor="ctr" anchorCtr="1"/>
          <a:lstStyle/>
          <a:p>
            <a:pPr>
              <a:defRPr sz="1100" b="0" i="0" u="none" strike="noStrike" kern="1200" baseline="0">
                <a:ln w="6350">
                  <a:noFill/>
                </a:ln>
                <a:solidFill>
                  <a:schemeClr val="tx1"/>
                </a:solidFill>
                <a:latin typeface="Tahoma" panose="020B0604030504040204" pitchFamily="34" charset="0"/>
                <a:ea typeface="Tahoma" panose="020B0604030504040204" pitchFamily="34" charset="0"/>
                <a:cs typeface="Tahoma" panose="020B0604030504040204" pitchFamily="34" charset="0"/>
              </a:defRPr>
            </a:pPr>
            <a:endParaRPr lang="en-US"/>
          </a:p>
        </c:txPr>
      </c:legendEntry>
      <c:legendEntry>
        <c:idx val="2"/>
        <c:delete val="1"/>
      </c:legendEntry>
      <c:legendEntry>
        <c:idx val="3"/>
        <c:delete val="1"/>
      </c:legendEntry>
      <c:layout>
        <c:manualLayout>
          <c:xMode val="edge"/>
          <c:yMode val="edge"/>
          <c:x val="0.30694782667423287"/>
          <c:y val="0"/>
          <c:w val="0.53990173786880324"/>
          <c:h val="4.7428265299871514E-2"/>
        </c:manualLayout>
      </c:layout>
      <c:overlay val="1"/>
      <c:spPr>
        <a:noFill/>
        <a:ln>
          <a:noFill/>
        </a:ln>
        <a:effectLst/>
      </c:spPr>
      <c:txPr>
        <a:bodyPr rot="0" spcFirstLastPara="1" vertOverflow="ellipsis" vert="horz" wrap="square" anchor="ctr" anchorCtr="1"/>
        <a:lstStyle/>
        <a:p>
          <a:pPr>
            <a:defRPr sz="900" b="0" i="0" u="none" strike="noStrike" kern="1200" baseline="0">
              <a:ln>
                <a:noFill/>
              </a:ln>
              <a:solidFill>
                <a:schemeClr val="tx1">
                  <a:lumMod val="65000"/>
                  <a:lumOff val="35000"/>
                </a:schemeClr>
              </a:solidFill>
              <a:latin typeface="+mn-lt"/>
              <a:ea typeface="+mn-ea"/>
              <a:cs typeface="+mn-cs"/>
            </a:defRPr>
          </a:pPr>
          <a:endParaRPr lang="en-US"/>
        </a:p>
      </c:txPr>
    </c:legend>
    <c:plotVisOnly val="0"/>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oddHeader>&amp;L&amp;G</c:oddHeader>
    </c:headerFooter>
    <c:pageMargins b="0.75" l="0.25" r="0.25"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xdr:colOff>
      <xdr:row>0</xdr:row>
      <xdr:rowOff>0</xdr:rowOff>
    </xdr:from>
    <xdr:to>
      <xdr:col>4</xdr:col>
      <xdr:colOff>190496</xdr:colOff>
      <xdr:row>1</xdr:row>
      <xdr:rowOff>1263</xdr:rowOff>
    </xdr:to>
    <xdr:pic>
      <xdr:nvPicPr>
        <xdr:cNvPr id="2" name="Picture 1">
          <a:extLst>
            <a:ext uri="{FF2B5EF4-FFF2-40B4-BE49-F238E27FC236}">
              <a16:creationId xmlns:a16="http://schemas.microsoft.com/office/drawing/2014/main" id="{13C15445-04FE-6740-AD84-14184F34A1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3" y="0"/>
          <a:ext cx="7810493" cy="1258563"/>
        </a:xfrm>
        <a:prstGeom prst="rect">
          <a:avLst/>
        </a:prstGeom>
      </xdr:spPr>
    </xdr:pic>
    <xdr:clientData/>
  </xdr:twoCellAnchor>
  <xdr:twoCellAnchor editAs="oneCell">
    <xdr:from>
      <xdr:col>0</xdr:col>
      <xdr:colOff>0</xdr:colOff>
      <xdr:row>37</xdr:row>
      <xdr:rowOff>3810</xdr:rowOff>
    </xdr:from>
    <xdr:to>
      <xdr:col>1</xdr:col>
      <xdr:colOff>0</xdr:colOff>
      <xdr:row>37</xdr:row>
      <xdr:rowOff>720090</xdr:rowOff>
    </xdr:to>
    <xdr:pic>
      <xdr:nvPicPr>
        <xdr:cNvPr id="3" name="Picture 2">
          <a:extLst>
            <a:ext uri="{FF2B5EF4-FFF2-40B4-BE49-F238E27FC236}">
              <a16:creationId xmlns:a16="http://schemas.microsoft.com/office/drawing/2014/main" id="{52A84DD0-B57F-2F2E-63BA-0C360EADA42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0" y="17047210"/>
          <a:ext cx="3048000" cy="71628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9</xdr:row>
      <xdr:rowOff>255863</xdr:rowOff>
    </xdr:from>
    <xdr:to>
      <xdr:col>5</xdr:col>
      <xdr:colOff>1384300</xdr:colOff>
      <xdr:row>39</xdr:row>
      <xdr:rowOff>95250</xdr:rowOff>
    </xdr:to>
    <xdr:graphicFrame macro="">
      <xdr:nvGraphicFramePr>
        <xdr:cNvPr id="8" name="Chart 7">
          <a:extLst>
            <a:ext uri="{FF2B5EF4-FFF2-40B4-BE49-F238E27FC236}">
              <a16:creationId xmlns:a16="http://schemas.microsoft.com/office/drawing/2014/main" id="{FC6C552E-6983-ABC1-6934-A320A37D4EF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Save on Energy Theme v1">
  <a:themeElements>
    <a:clrScheme name="Save on Energy Light BG">
      <a:dk1>
        <a:srgbClr val="54585A"/>
      </a:dk1>
      <a:lt1>
        <a:srgbClr val="FFFFFF"/>
      </a:lt1>
      <a:dk2>
        <a:srgbClr val="2E813E"/>
      </a:dk2>
      <a:lt2>
        <a:srgbClr val="F7F7F5"/>
      </a:lt2>
      <a:accent1>
        <a:srgbClr val="F5DB00"/>
      </a:accent1>
      <a:accent2>
        <a:srgbClr val="F26D04"/>
      </a:accent2>
      <a:accent3>
        <a:srgbClr val="058DCF"/>
      </a:accent3>
      <a:accent4>
        <a:srgbClr val="A2E00A"/>
      </a:accent4>
      <a:accent5>
        <a:srgbClr val="009E95"/>
      </a:accent5>
      <a:accent6>
        <a:srgbClr val="007398"/>
      </a:accent6>
      <a:hlink>
        <a:srgbClr val="2E813E"/>
      </a:hlink>
      <a:folHlink>
        <a:srgbClr val="007398"/>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Save on Energy Theme v1" id="{E5987EB5-C5C7-47EB-82B4-75805A808007}" vid="{24C3EABF-90F5-4FC2-8846-867F8B07B51D}"/>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4B5E1-988D-498B-8E79-CF8E4FCFD9C7}">
  <sheetPr codeName="Sheet1"/>
  <dimension ref="A1:E38"/>
  <sheetViews>
    <sheetView showGridLines="0" tabSelected="1" topLeftCell="A10" zoomScaleNormal="100" workbookViewId="0">
      <selection activeCell="A16" sqref="A16"/>
    </sheetView>
  </sheetViews>
  <sheetFormatPr defaultColWidth="0" defaultRowHeight="14.25" zeroHeight="1"/>
  <cols>
    <col min="1" max="1" width="42.85546875" style="31" customWidth="1"/>
    <col min="2" max="2" width="20.42578125" style="32" customWidth="1"/>
    <col min="3" max="3" width="21.42578125" style="32" customWidth="1"/>
    <col min="4" max="4" width="15.140625" style="32" customWidth="1"/>
    <col min="5" max="5" width="9.140625" style="2" customWidth="1"/>
    <col min="6" max="16384" width="9.140625" style="2" hidden="1"/>
  </cols>
  <sheetData>
    <row r="1" spans="1:5" ht="99" customHeight="1">
      <c r="A1" s="1"/>
      <c r="B1" s="3"/>
      <c r="C1" s="3"/>
      <c r="D1" s="3"/>
    </row>
    <row r="2" spans="1:5" ht="9.9499999999999993" customHeight="1">
      <c r="A2" s="4"/>
      <c r="B2" s="3"/>
      <c r="C2" s="3"/>
      <c r="D2" s="3"/>
    </row>
    <row r="3" spans="1:5" ht="66" customHeight="1">
      <c r="A3" s="45" t="s">
        <v>0</v>
      </c>
      <c r="B3" s="45"/>
      <c r="C3" s="45"/>
      <c r="D3" s="45"/>
    </row>
    <row r="4" spans="1:5"/>
    <row r="5" spans="1:5" s="37" customFormat="1" ht="39.950000000000003" customHeight="1">
      <c r="A5" s="33" t="s">
        <v>1</v>
      </c>
      <c r="B5" s="44" t="s">
        <v>2</v>
      </c>
      <c r="C5" s="44"/>
      <c r="D5" s="44"/>
    </row>
    <row r="6" spans="1:5" ht="39.950000000000003" customHeight="1">
      <c r="A6" s="33" t="s">
        <v>3</v>
      </c>
      <c r="B6" s="44" t="s">
        <v>4</v>
      </c>
      <c r="C6" s="44"/>
      <c r="D6" s="44"/>
    </row>
    <row r="7" spans="1:5" ht="39.950000000000003" customHeight="1">
      <c r="A7" s="33" t="s">
        <v>5</v>
      </c>
      <c r="B7" s="44" t="s">
        <v>6</v>
      </c>
      <c r="C7" s="44"/>
      <c r="D7" s="44"/>
    </row>
    <row r="8" spans="1:5">
      <c r="A8" s="34"/>
    </row>
    <row r="9" spans="1:5" ht="39.950000000000003" customHeight="1">
      <c r="A9" s="39" t="s">
        <v>7</v>
      </c>
      <c r="B9" s="39" t="s">
        <v>1</v>
      </c>
      <c r="C9" s="39" t="s">
        <v>8</v>
      </c>
      <c r="D9" s="39" t="s">
        <v>5</v>
      </c>
    </row>
    <row r="10" spans="1:5" ht="30" customHeight="1">
      <c r="A10" s="38" t="s">
        <v>9</v>
      </c>
      <c r="B10" s="40"/>
      <c r="C10" s="40"/>
      <c r="D10" s="40"/>
    </row>
    <row r="11" spans="1:5" ht="30" customHeight="1">
      <c r="A11" s="35" t="s">
        <v>10</v>
      </c>
      <c r="B11" s="41"/>
      <c r="C11" s="41"/>
      <c r="D11" s="41"/>
    </row>
    <row r="12" spans="1:5" ht="50.1" customHeight="1">
      <c r="A12" s="35" t="s">
        <v>11</v>
      </c>
      <c r="B12" s="41"/>
      <c r="C12" s="41"/>
      <c r="D12" s="41"/>
    </row>
    <row r="13" spans="1:5" s="30" customFormat="1" ht="15">
      <c r="A13" s="36"/>
      <c r="B13" s="36"/>
      <c r="C13" s="36"/>
      <c r="D13" s="36"/>
      <c r="E13"/>
    </row>
    <row r="14" spans="1:5" ht="39.950000000000003" customHeight="1">
      <c r="A14" s="39" t="s">
        <v>12</v>
      </c>
      <c r="B14" s="39" t="s">
        <v>1</v>
      </c>
      <c r="C14" s="39" t="s">
        <v>8</v>
      </c>
      <c r="D14" s="39" t="s">
        <v>5</v>
      </c>
    </row>
    <row r="15" spans="1:5" ht="30" customHeight="1">
      <c r="A15" s="38" t="s">
        <v>13</v>
      </c>
      <c r="B15" s="40"/>
      <c r="C15" s="40"/>
      <c r="D15" s="40"/>
    </row>
    <row r="16" spans="1:5" ht="50.1" customHeight="1">
      <c r="A16" s="35" t="s">
        <v>14</v>
      </c>
      <c r="B16" s="41"/>
      <c r="C16" s="41"/>
      <c r="D16" s="41"/>
    </row>
    <row r="17" spans="1:4" ht="50.1" customHeight="1">
      <c r="A17" s="35" t="s">
        <v>15</v>
      </c>
      <c r="B17" s="41"/>
      <c r="C17" s="41"/>
      <c r="D17" s="41"/>
    </row>
    <row r="18" spans="1:4" customFormat="1" ht="15"/>
    <row r="19" spans="1:4" ht="39.950000000000003" customHeight="1">
      <c r="A19" s="39" t="s">
        <v>16</v>
      </c>
      <c r="B19" s="39" t="s">
        <v>1</v>
      </c>
      <c r="C19" s="39" t="s">
        <v>8</v>
      </c>
      <c r="D19" s="39" t="s">
        <v>5</v>
      </c>
    </row>
    <row r="20" spans="1:4" ht="28.5">
      <c r="A20" s="38" t="s">
        <v>17</v>
      </c>
      <c r="B20" s="40"/>
      <c r="C20" s="40"/>
      <c r="D20" s="40"/>
    </row>
    <row r="21" spans="1:4" ht="28.5">
      <c r="A21" s="35" t="s">
        <v>18</v>
      </c>
      <c r="B21" s="41"/>
      <c r="C21" s="41"/>
      <c r="D21" s="41"/>
    </row>
    <row r="22" spans="1:4" ht="50.1" customHeight="1">
      <c r="A22" s="35" t="s">
        <v>19</v>
      </c>
      <c r="B22" s="41"/>
      <c r="C22" s="41"/>
      <c r="D22" s="41"/>
    </row>
    <row r="23" spans="1:4" customFormat="1" ht="15"/>
    <row r="24" spans="1:4" ht="39.950000000000003" customHeight="1">
      <c r="A24" s="39" t="s">
        <v>20</v>
      </c>
      <c r="B24" s="39" t="s">
        <v>1</v>
      </c>
      <c r="C24" s="39" t="s">
        <v>8</v>
      </c>
      <c r="D24" s="39" t="s">
        <v>5</v>
      </c>
    </row>
    <row r="25" spans="1:4" ht="50.1" customHeight="1">
      <c r="A25" s="38" t="s">
        <v>21</v>
      </c>
      <c r="B25" s="42" t="s">
        <v>22</v>
      </c>
      <c r="C25" s="42" t="s">
        <v>23</v>
      </c>
      <c r="D25" s="42" t="s">
        <v>24</v>
      </c>
    </row>
    <row r="26" spans="1:4" ht="50.1" customHeight="1">
      <c r="A26" s="35" t="s">
        <v>25</v>
      </c>
      <c r="B26" s="43" t="s">
        <v>26</v>
      </c>
      <c r="C26" s="43" t="s">
        <v>27</v>
      </c>
      <c r="D26" s="43" t="s">
        <v>28</v>
      </c>
    </row>
    <row r="27" spans="1:4" customFormat="1" ht="15"/>
    <row r="28" spans="1:4" ht="39.950000000000003" customHeight="1">
      <c r="A28" s="39" t="s">
        <v>29</v>
      </c>
      <c r="B28" s="39" t="s">
        <v>1</v>
      </c>
      <c r="C28" s="39" t="s">
        <v>8</v>
      </c>
      <c r="D28" s="39" t="s">
        <v>5</v>
      </c>
    </row>
    <row r="29" spans="1:4" ht="50.1" customHeight="1">
      <c r="A29" s="38" t="s">
        <v>30</v>
      </c>
      <c r="B29" s="40"/>
      <c r="C29" s="40"/>
      <c r="D29" s="40"/>
    </row>
    <row r="30" spans="1:4" ht="42.75">
      <c r="A30" s="35" t="s">
        <v>31</v>
      </c>
      <c r="B30" s="41"/>
      <c r="C30" s="41"/>
      <c r="D30" s="41"/>
    </row>
    <row r="31" spans="1:4" ht="28.5">
      <c r="A31" s="35" t="s">
        <v>32</v>
      </c>
      <c r="B31" s="41"/>
      <c r="C31" s="41"/>
      <c r="D31" s="41"/>
    </row>
    <row r="32" spans="1:4" customFormat="1" ht="15"/>
    <row r="33" spans="1:4" ht="39.950000000000003" customHeight="1">
      <c r="A33" s="39" t="s">
        <v>33</v>
      </c>
      <c r="B33" s="39" t="s">
        <v>1</v>
      </c>
      <c r="C33" s="39" t="s">
        <v>8</v>
      </c>
      <c r="D33" s="39" t="s">
        <v>5</v>
      </c>
    </row>
    <row r="34" spans="1:4" ht="42.75">
      <c r="A34" s="38" t="s">
        <v>34</v>
      </c>
      <c r="B34" s="40"/>
      <c r="C34" s="40"/>
      <c r="D34" s="40"/>
    </row>
    <row r="35" spans="1:4" ht="50.1" customHeight="1">
      <c r="A35" s="35" t="s">
        <v>35</v>
      </c>
      <c r="B35" s="41"/>
      <c r="C35" s="41"/>
      <c r="D35" s="41"/>
    </row>
    <row r="36" spans="1:4" ht="50.1" customHeight="1">
      <c r="A36" s="35" t="s">
        <v>36</v>
      </c>
      <c r="B36" s="41"/>
      <c r="C36" s="41"/>
      <c r="D36" s="41"/>
    </row>
    <row r="37" spans="1:4"/>
    <row r="38" spans="1:4" ht="66" customHeight="1"/>
  </sheetData>
  <mergeCells count="4">
    <mergeCell ref="B5:D5"/>
    <mergeCell ref="B6:D6"/>
    <mergeCell ref="B7:D7"/>
    <mergeCell ref="A3:D3"/>
  </mergeCells>
  <dataValidations count="3">
    <dataValidation type="list" allowBlank="1" showInputMessage="1" showErrorMessage="1" sqref="B34:B36 B25:B26 B20:B22 B29:B31 B10:B12 B15:B17" xr:uid="{9113EEA7-A20C-4E9E-8C9C-F88EE2A7A004}">
      <formula1>"Yes, Yes but needs improvement, No"</formula1>
    </dataValidation>
    <dataValidation type="list" allowBlank="1" showInputMessage="1" showErrorMessage="1" sqref="C20:C22 C25:C26 C29:C31 C34:C36 C10:C12 C15:C17" xr:uid="{B51AE69C-383E-4A19-92B4-A3CB64DE6B1D}">
      <formula1>"Easy, Moderate, Challenging"</formula1>
    </dataValidation>
    <dataValidation type="list" allowBlank="1" showInputMessage="1" showErrorMessage="1" sqref="D29:D31 D10:D12 D20:D22 D34:D36 D25:D26 D15:D17" xr:uid="{812186FA-0614-4ED6-B97A-4FF8C4DD2350}">
      <formula1>"Low, Moderate, High"</formula1>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6AAB-97AB-4410-9ADA-B20F533A25A2}">
  <sheetPr codeName="Sheet2">
    <pageSetUpPr fitToPage="1"/>
  </sheetPr>
  <dimension ref="A1:XFC75"/>
  <sheetViews>
    <sheetView showGridLines="0" showWhiteSpace="0" view="pageLayout" zoomScaleNormal="130" workbookViewId="0">
      <selection activeCell="A3" sqref="A3:F10"/>
    </sheetView>
  </sheetViews>
  <sheetFormatPr defaultColWidth="0" defaultRowHeight="14.25" zeroHeight="1"/>
  <cols>
    <col min="1" max="1" width="11.85546875" style="2" customWidth="1"/>
    <col min="2" max="2" width="18.140625" style="2" customWidth="1"/>
    <col min="3" max="3" width="11.85546875" style="2" customWidth="1"/>
    <col min="4" max="4" width="18.140625" style="2" customWidth="1"/>
    <col min="5" max="5" width="11.85546875" style="2" customWidth="1"/>
    <col min="6" max="6" width="58.28515625" style="2" customWidth="1"/>
    <col min="7" max="7" width="3.140625" style="2" hidden="1" customWidth="1"/>
    <col min="8" max="8" width="10" style="2" hidden="1" customWidth="1"/>
    <col min="9" max="9" width="9.42578125" style="2" hidden="1" customWidth="1"/>
    <col min="10" max="10" width="7.140625" style="2" hidden="1" customWidth="1"/>
    <col min="11" max="11" width="10" style="2" hidden="1" customWidth="1"/>
    <col min="12" max="12" width="24.140625" style="2" hidden="1" customWidth="1"/>
    <col min="13" max="14" width="9" style="2" hidden="1" customWidth="1"/>
    <col min="15" max="15" width="14" style="2" hidden="1" customWidth="1"/>
    <col min="16" max="16" width="9" style="2" hidden="1" customWidth="1"/>
    <col min="17" max="17" width="8.42578125" style="2" hidden="1" customWidth="1"/>
    <col min="18" max="18" width="15.140625" style="2" hidden="1" customWidth="1"/>
    <col min="19" max="19" width="15.42578125" style="2" hidden="1" customWidth="1"/>
    <col min="20" max="20" width="9" style="2" hidden="1" customWidth="1"/>
    <col min="21" max="21" width="18.7109375" style="2" hidden="1" customWidth="1"/>
    <col min="22" max="22" width="9" style="2" hidden="1" customWidth="1"/>
    <col min="23" max="23" width="14.7109375" style="2" hidden="1" customWidth="1"/>
    <col min="24" max="24" width="22.140625" style="2" hidden="1" customWidth="1"/>
    <col min="25" max="29" width="9" style="2" hidden="1" customWidth="1"/>
    <col min="30" max="30" width="14.42578125" style="2" hidden="1" customWidth="1"/>
    <col min="31" max="31" width="9" style="2" hidden="1" customWidth="1"/>
    <col min="32" max="32" width="25.28515625" style="2" hidden="1" customWidth="1"/>
    <col min="33" max="16383" width="9" style="2" hidden="1"/>
    <col min="16384" max="16384" width="20.140625" style="2" customWidth="1"/>
  </cols>
  <sheetData>
    <row r="1" spans="1:41" ht="31.5" customHeight="1" thickBot="1">
      <c r="A1" s="29" t="s">
        <v>37</v>
      </c>
      <c r="H1" s="2" t="s">
        <v>38</v>
      </c>
      <c r="Q1" s="2" t="s">
        <v>39</v>
      </c>
      <c r="Z1" s="12" t="s">
        <v>40</v>
      </c>
    </row>
    <row r="2" spans="1:41" ht="17.25" thickBot="1">
      <c r="A2" s="13" t="s">
        <v>41</v>
      </c>
      <c r="H2" s="14" t="s">
        <v>42</v>
      </c>
      <c r="I2" s="15" t="s">
        <v>43</v>
      </c>
      <c r="J2" s="15" t="s">
        <v>5</v>
      </c>
      <c r="K2" s="15" t="s">
        <v>44</v>
      </c>
      <c r="L2" s="15" t="s">
        <v>45</v>
      </c>
      <c r="M2" s="15" t="s">
        <v>46</v>
      </c>
      <c r="N2" s="15" t="s">
        <v>47</v>
      </c>
      <c r="O2" s="16" t="s">
        <v>48</v>
      </c>
      <c r="Q2" s="14" t="s">
        <v>42</v>
      </c>
      <c r="R2" s="15" t="s">
        <v>43</v>
      </c>
      <c r="S2" s="15" t="s">
        <v>5</v>
      </c>
      <c r="T2" s="15" t="s">
        <v>44</v>
      </c>
      <c r="U2" s="15" t="s">
        <v>45</v>
      </c>
      <c r="V2" s="15" t="s">
        <v>46</v>
      </c>
      <c r="W2" s="15" t="s">
        <v>47</v>
      </c>
      <c r="X2" s="16" t="s">
        <v>48</v>
      </c>
      <c r="Z2" s="12" t="s">
        <v>49</v>
      </c>
      <c r="AA2" s="12" t="s">
        <v>50</v>
      </c>
      <c r="AB2" s="12" t="s">
        <v>51</v>
      </c>
      <c r="AJ2" s="5" t="s">
        <v>52</v>
      </c>
      <c r="AK2" s="6"/>
      <c r="AL2" s="5" t="s">
        <v>53</v>
      </c>
      <c r="AM2" s="6"/>
      <c r="AN2" s="5" t="s">
        <v>54</v>
      </c>
    </row>
    <row r="3" spans="1:41" ht="13.5" customHeight="1">
      <c r="A3" s="46" t="s">
        <v>55</v>
      </c>
      <c r="B3" s="46"/>
      <c r="C3" s="46"/>
      <c r="D3" s="46"/>
      <c r="E3" s="46"/>
      <c r="F3" s="46"/>
      <c r="H3" s="17" t="s">
        <v>56</v>
      </c>
      <c r="I3" s="17" t="str" cm="1">
        <f t="array" ref="I3">IFERROR(_xlfn.IFS('Getting Started Worksheet'!C10="Challenging",1,'Getting Started Worksheet'!C10="Moderate",2,'Getting Started Worksheet'!C10="Easy",3),"")</f>
        <v/>
      </c>
      <c r="J3" s="17" t="str" cm="1">
        <f t="array" ref="J3">IFERROR(_xlfn.IFS('Getting Started Worksheet'!D10="Low",1,'Getting Started Worksheet'!D10="Moderate",2,'Getting Started Worksheet'!D10="High",3),"")</f>
        <v/>
      </c>
      <c r="K3" s="17" t="str" cm="1">
        <f t="array" ref="K3">IFERROR(_xlfn.IFS('Getting Started Worksheet'!B10="Yes",0,'Getting Started Worksheet'!B10="Yes but needs improvement",1,'Getting Started Worksheet'!B10="No",2),"")</f>
        <v/>
      </c>
      <c r="L3" s="17" cm="1">
        <f t="array" ref="L3">IFERROR(_xlfn.XLOOKUP(1, (I$2:I2=I3) *(J$2:J2=J3),IF(Summary!$K3&lt;&gt;0,L$2:L2+1,L$2:L2),,,-1),IF(Summary!$K3&lt;&gt;0,0,-1))</f>
        <v>0</v>
      </c>
      <c r="M3" s="17">
        <f t="shared" ref="M3:M19" si="0">(ROUNDUP(L3/2,0)*-1^L3)/5</f>
        <v>0</v>
      </c>
      <c r="N3" s="17">
        <f>IF(OR(Summary!$K3=0,K3=1,I3=""),-1,I3)</f>
        <v>-1</v>
      </c>
      <c r="O3" s="17">
        <f>IFERROR(IF(OR(Summary!$K3=0,K3=1),-1,J3+M3),-1)</f>
        <v>-1</v>
      </c>
      <c r="Q3" s="19" t="s">
        <v>56</v>
      </c>
      <c r="R3" s="19" t="str" cm="1">
        <f t="array" ref="R3">IFERROR(_xlfn.IFS('Getting Started Worksheet'!C10="Challenging",1,'Getting Started Worksheet'!C10="Moderate",2,'Getting Started Worksheet'!C10="Easy",3),"")</f>
        <v/>
      </c>
      <c r="S3" s="19" t="str" cm="1">
        <f t="array" ref="S3">IFERROR(_xlfn.IFS('Getting Started Worksheet'!D10="Low",1,'Getting Started Worksheet'!D10="Moderate",2,'Getting Started Worksheet'!D10="High",3),"")</f>
        <v/>
      </c>
      <c r="T3" s="19" t="str" cm="1">
        <f t="array" ref="T3">IFERROR(_xlfn.IFS('Getting Started Worksheet'!B10="Yes",0,'Getting Started Worksheet'!B10="Yes but needs improvement",1,'Getting Started Worksheet'!B10="No",2),"")</f>
        <v/>
      </c>
      <c r="U3" s="19" cm="1">
        <f t="array" ref="U3">IFERROR(_xlfn.XLOOKUP(1, (R$2:R2=R3) *(S$2:S2=S3),IF(Summary!$T3&lt;&gt;0,U$2:U2+1,U$2:U2),,,-1),IF(Summary!$T3&lt;&gt;0,0,-1))</f>
        <v>0</v>
      </c>
      <c r="V3" s="19">
        <f t="shared" ref="V3:V19" si="1">(ROUNDUP(U3/2,0)*-1^U3)/5</f>
        <v>0</v>
      </c>
      <c r="W3" s="19">
        <f>IF(OR(Summary!$T3=0,T3=2,R3=""),-1,R3)</f>
        <v>-1</v>
      </c>
      <c r="X3" s="19">
        <f>IFERROR(IF(OR(Summary!$T3=0,T3=2),-1,S3+V3),-1)</f>
        <v>-1</v>
      </c>
      <c r="Z3" s="20">
        <f>(4-0.5)/2+0.5</f>
        <v>2.25</v>
      </c>
      <c r="AA3" s="20">
        <v>2</v>
      </c>
      <c r="AB3" s="20" t="s">
        <v>57</v>
      </c>
      <c r="AJ3" s="7">
        <v>1</v>
      </c>
      <c r="AK3" s="2">
        <v>3</v>
      </c>
      <c r="AL3" s="7">
        <v>2</v>
      </c>
      <c r="AM3" s="2">
        <v>3</v>
      </c>
      <c r="AN3" s="7">
        <v>3</v>
      </c>
      <c r="AO3" s="2">
        <v>3</v>
      </c>
    </row>
    <row r="4" spans="1:41" ht="15" customHeight="1">
      <c r="A4" s="46"/>
      <c r="B4" s="46"/>
      <c r="C4" s="46"/>
      <c r="D4" s="46"/>
      <c r="E4" s="46"/>
      <c r="F4" s="46"/>
      <c r="H4" s="18" t="s">
        <v>58</v>
      </c>
      <c r="I4" s="18" t="str" cm="1">
        <f t="array" ref="I4">IFERROR(_xlfn.IFS('Getting Started Worksheet'!C11="Challenging",1,'Getting Started Worksheet'!C11="Moderate",2,'Getting Started Worksheet'!C11="Easy",3),"")</f>
        <v/>
      </c>
      <c r="J4" s="18" t="str" cm="1">
        <f t="array" ref="J4">IFERROR(_xlfn.IFS('Getting Started Worksheet'!D11="Low",1,'Getting Started Worksheet'!D11="Moderate",2,'Getting Started Worksheet'!D11="High",3),"")</f>
        <v/>
      </c>
      <c r="K4" s="18" t="str" cm="1">
        <f t="array" ref="K4">IFERROR(_xlfn.IFS('Getting Started Worksheet'!B11="Yes",0,'Getting Started Worksheet'!B11="Yes but needs improvement",1,'Getting Started Worksheet'!B11="No",2),"")</f>
        <v/>
      </c>
      <c r="L4" s="18" cm="1">
        <f t="array" ref="L4">IFERROR(_xlfn.XLOOKUP(1, (I$2:I3=I4) *(J$2:J3=J4),IF(Summary!$K4&lt;&gt;0,L$2:L3+1,L$2:L3),,,-1),IF(Summary!$K4&lt;&gt;0,0,-1))</f>
        <v>1</v>
      </c>
      <c r="M4" s="18">
        <f t="shared" si="0"/>
        <v>-0.2</v>
      </c>
      <c r="N4" s="18">
        <f>IF(OR(Summary!$K4=0,K4=1,I4=""),-1,I4)</f>
        <v>-1</v>
      </c>
      <c r="O4" s="18">
        <f>IFERROR(IF(OR(Summary!$K4=0,K4=1),-1,J4+M4),-1)</f>
        <v>-1</v>
      </c>
      <c r="Q4" s="20" t="s">
        <v>58</v>
      </c>
      <c r="R4" s="20" t="str" cm="1">
        <f t="array" ref="R4">IFERROR(_xlfn.IFS('Getting Started Worksheet'!C11="Challenging",1,'Getting Started Worksheet'!C11="Moderate",2,'Getting Started Worksheet'!C11="Easy",3),"")</f>
        <v/>
      </c>
      <c r="S4" s="20" t="str" cm="1">
        <f t="array" ref="S4">IFERROR(_xlfn.IFS('Getting Started Worksheet'!D11="Low",1,'Getting Started Worksheet'!D11="Moderate",2,'Getting Started Worksheet'!D11="High",3),"")</f>
        <v/>
      </c>
      <c r="T4" s="20" t="str" cm="1">
        <f t="array" ref="T4">IFERROR(_xlfn.IFS('Getting Started Worksheet'!B11="Yes",0,'Getting Started Worksheet'!B11="Yes but needs improvement",1,'Getting Started Worksheet'!B11="No",2),"")</f>
        <v/>
      </c>
      <c r="U4" s="20" cm="1">
        <f t="array" ref="U4">IFERROR(_xlfn.XLOOKUP(1, (R$2:R3=R4) *(S$2:S3=S4),IF(Summary!$T4&lt;&gt;0,U$2:U3+1,U$2:U3),,,-1),IF(Summary!$T4&lt;&gt;0,0,-1))</f>
        <v>1</v>
      </c>
      <c r="V4" s="20">
        <f t="shared" si="1"/>
        <v>-0.2</v>
      </c>
      <c r="W4" s="20">
        <f>IF(OR(Summary!$T4=0,T4=2,R4=""),-1,R4)</f>
        <v>-1</v>
      </c>
      <c r="X4" s="20">
        <f>IFERROR(IF(OR(Summary!$T4=0,T4=2),-1,S4+V4),-1)</f>
        <v>-1</v>
      </c>
      <c r="Z4" s="20">
        <v>0.75</v>
      </c>
      <c r="AA4" s="20">
        <v>0.25</v>
      </c>
      <c r="AB4" s="20" t="s">
        <v>59</v>
      </c>
      <c r="AI4" s="2">
        <v>0</v>
      </c>
      <c r="AJ4" s="7" t="str" cm="1">
        <f t="array" ref="AJ4">_xlfn.XLOOKUP(1,($I$3:$I$19=AJ$3) * ($J$3:$J$19=AK$3) * ($L$3:$L$19=$AI4),$H$3:$H$19,"")</f>
        <v/>
      </c>
      <c r="AL4" s="7" t="str" cm="1">
        <f t="array" ref="AL4">_xlfn.XLOOKUP(1,($I$3:$I$19=AL$3) * ($J$3:$J$19=AM$3) * ($L$3:$L$19=$AJ4),$H$3:$H$19,"")</f>
        <v/>
      </c>
      <c r="AN4" s="7" t="str" cm="1">
        <f t="array" ref="AN4">_xlfn.XLOOKUP(1,($I$3:$I$19=AN$3) * ($J$3:$J$19=AO$3) * ($L$3:$L$19=$AI4),$H$3:$H$19,"")</f>
        <v>Baseline Model</v>
      </c>
    </row>
    <row r="5" spans="1:41" ht="14.25" customHeight="1">
      <c r="A5" s="46"/>
      <c r="B5" s="46"/>
      <c r="C5" s="46"/>
      <c r="D5" s="46"/>
      <c r="E5" s="46"/>
      <c r="F5" s="46"/>
      <c r="H5" s="17" t="s">
        <v>60</v>
      </c>
      <c r="I5" s="17" t="str" cm="1">
        <f t="array" ref="I5">IFERROR(_xlfn.IFS('Getting Started Worksheet'!C12="Challenging",1,'Getting Started Worksheet'!C12="Moderate",2,'Getting Started Worksheet'!C12="Easy",3),"")</f>
        <v/>
      </c>
      <c r="J5" s="17" t="str" cm="1">
        <f t="array" ref="J5">IFERROR(_xlfn.IFS('Getting Started Worksheet'!D12="Low",1,'Getting Started Worksheet'!D12="Moderate",2,'Getting Started Worksheet'!D12="High",3),"")</f>
        <v/>
      </c>
      <c r="K5" s="17" t="str" cm="1">
        <f t="array" ref="K5">IFERROR(_xlfn.IFS('Getting Started Worksheet'!B12="Yes",0,'Getting Started Worksheet'!B12="Yes but needs improvement",1,'Getting Started Worksheet'!B12="No",2),"")</f>
        <v/>
      </c>
      <c r="L5" s="17" cm="1">
        <f t="array" ref="L5">IFERROR(_xlfn.XLOOKUP(1, (I$2:I4=I5) *(J$2:J4=J5),IF(Summary!$K5&lt;&gt;0,L$2:L4+1,L$2:L4),,,-1),IF(Summary!$K5&lt;&gt;0,0,-1))</f>
        <v>2</v>
      </c>
      <c r="M5" s="17">
        <f t="shared" si="0"/>
        <v>0.2</v>
      </c>
      <c r="N5" s="17">
        <f>IF(OR(Summary!$K5=0,K5=1,I5=""),-1,I5)</f>
        <v>-1</v>
      </c>
      <c r="O5" s="17">
        <f>IFERROR(IF(OR(Summary!$K5=0,K5=1),-1,J5+M5),-1)</f>
        <v>-1</v>
      </c>
      <c r="Q5" s="19" t="s">
        <v>60</v>
      </c>
      <c r="R5" s="19" t="str" cm="1">
        <f t="array" ref="R5">IFERROR(_xlfn.IFS('Getting Started Worksheet'!C12="Challenging",1,'Getting Started Worksheet'!C12="Moderate",2,'Getting Started Worksheet'!C12="Easy",3),"")</f>
        <v/>
      </c>
      <c r="S5" s="19" t="str" cm="1">
        <f t="array" ref="S5">IFERROR(_xlfn.IFS('Getting Started Worksheet'!D12="Low",1,'Getting Started Worksheet'!D12="Moderate",2,'Getting Started Worksheet'!D12="High",3),"")</f>
        <v/>
      </c>
      <c r="T5" s="19" t="str" cm="1">
        <f t="array" ref="T5">IFERROR(_xlfn.IFS('Getting Started Worksheet'!B12="Yes",0,'Getting Started Worksheet'!B12="Yes but needs improvement",1,'Getting Started Worksheet'!B12="No",2),"")</f>
        <v/>
      </c>
      <c r="U5" s="19" cm="1">
        <f t="array" ref="U5">IFERROR(_xlfn.XLOOKUP(1, (R$2:R4=R5) *(S$2:S4=S5),IF(Summary!$T5&lt;&gt;0,U$2:U4+1,U$2:U4),,,-1),IF(Summary!$T5&lt;&gt;0,0,-1))</f>
        <v>2</v>
      </c>
      <c r="V5" s="19">
        <f t="shared" si="1"/>
        <v>0.2</v>
      </c>
      <c r="W5" s="19">
        <f>IF(OR(Summary!$T5=0,T5=2,R5=""),-1,R5)</f>
        <v>-1</v>
      </c>
      <c r="X5" s="19">
        <f>IFERROR(IF(OR(Summary!$T5=0,T5=2),-1,S5+V5),-1)</f>
        <v>-1</v>
      </c>
      <c r="Z5" s="20">
        <v>0.75</v>
      </c>
      <c r="AA5" s="20">
        <v>3.75</v>
      </c>
      <c r="AB5" s="20" t="s">
        <v>61</v>
      </c>
      <c r="AI5" s="2">
        <v>1</v>
      </c>
      <c r="AJ5" s="7" t="str" cm="1">
        <f t="array" ref="AJ5">_xlfn.XLOOKUP(1,($I$3:$I$19=AJ$3) * ($J$3:$J$19=AK$3) * ($L$3:$L$19=$AI5),$H$3:$H$19,"")</f>
        <v/>
      </c>
      <c r="AL5" s="7" t="str" cm="1">
        <f t="array" ref="AL5">_xlfn.XLOOKUP(1,($I$3:$I$19=AL$3) * ($J$3:$J$19=AM$3) * ($L$3:$L$19=$AJ5),$H$3:$H$19,"")</f>
        <v/>
      </c>
      <c r="AN5" s="7" t="str" cm="1">
        <f t="array" ref="AN5">_xlfn.XLOOKUP(1,($I$3:$I$19=AN$3) * ($J$3:$J$19=AO$3) * ($L$3:$L$19=$AI5),$H$3:$H$19,"")</f>
        <v/>
      </c>
    </row>
    <row r="6" spans="1:41" ht="14.25" customHeight="1">
      <c r="A6" s="46"/>
      <c r="B6" s="46"/>
      <c r="C6" s="46"/>
      <c r="D6" s="46"/>
      <c r="E6" s="46"/>
      <c r="F6" s="46"/>
      <c r="H6" s="18" t="s">
        <v>62</v>
      </c>
      <c r="I6" s="18" t="str" cm="1">
        <f t="array" ref="I6">IFERROR(_xlfn.IFS('Getting Started Worksheet'!C15="Challenging",1,'Getting Started Worksheet'!C15="Moderate",2,'Getting Started Worksheet'!C15="Easy",3),"")</f>
        <v/>
      </c>
      <c r="J6" s="18" t="str" cm="1">
        <f t="array" ref="J6">IFERROR(_xlfn.IFS('Getting Started Worksheet'!D15="Low",1,'Getting Started Worksheet'!D15="Moderate",2,'Getting Started Worksheet'!D15="High",3),"")</f>
        <v/>
      </c>
      <c r="K6" s="18" t="str" cm="1">
        <f t="array" ref="K6">IFERROR(_xlfn.IFS('Getting Started Worksheet'!B15="Yes",0,'Getting Started Worksheet'!B15="Yes but needs improvement",1,'Getting Started Worksheet'!B15="No",2),"")</f>
        <v/>
      </c>
      <c r="L6" s="18" cm="1">
        <f t="array" ref="L6">IFERROR(_xlfn.XLOOKUP(1, (I$2:I5=I6) *(J$2:J5=J6),IF(Summary!$K6&lt;&gt;0,L$2:L5+1,L$2:L5),,,-1),IF(Summary!$K6&lt;&gt;0,0,-1))</f>
        <v>3</v>
      </c>
      <c r="M6" s="18">
        <f t="shared" si="0"/>
        <v>-0.4</v>
      </c>
      <c r="N6" s="18">
        <f>IF(OR(Summary!$K6=0,K6=1,I6=""),-1,I6)</f>
        <v>-1</v>
      </c>
      <c r="O6" s="18">
        <f>IFERROR(IF(OR(Summary!$K6=0,K6=1),-1,J6+M6),-1)</f>
        <v>-1</v>
      </c>
      <c r="Q6" s="20" t="s">
        <v>63</v>
      </c>
      <c r="R6" s="20" t="str" cm="1">
        <f t="array" ref="R6">IFERROR(_xlfn.IFS('Getting Started Worksheet'!C15="Challenging",1,'Getting Started Worksheet'!C15="Moderate",2,'Getting Started Worksheet'!C15="Easy",3),"")</f>
        <v/>
      </c>
      <c r="S6" s="20" t="str" cm="1">
        <f t="array" ref="S6">IFERROR(_xlfn.IFS('Getting Started Worksheet'!D15="Low",1,'Getting Started Worksheet'!D15="Moderate",2,'Getting Started Worksheet'!D15="High",3),"")</f>
        <v/>
      </c>
      <c r="T6" s="20" t="str" cm="1">
        <f t="array" ref="T6">IFERROR(_xlfn.IFS('Getting Started Worksheet'!B15="Yes",0,'Getting Started Worksheet'!B15="Yes but needs improvement",1,'Getting Started Worksheet'!B15="No",2),"")</f>
        <v/>
      </c>
      <c r="U6" s="20" cm="1">
        <f t="array" ref="U6">IFERROR(_xlfn.XLOOKUP(1, (R$2:R5=R6) *(S$2:S5=S6),IF(Summary!$T6&lt;&gt;0,U$2:U5+1,U$2:U5),,,-1),IF(Summary!$T6&lt;&gt;0,0,-1))</f>
        <v>3</v>
      </c>
      <c r="V6" s="20">
        <f t="shared" si="1"/>
        <v>-0.4</v>
      </c>
      <c r="W6" s="20">
        <f>IF(OR(Summary!$T6=0,T6=2,R6=""),-1,R6)</f>
        <v>-1</v>
      </c>
      <c r="X6" s="20">
        <f>IFERROR(IF(OR(Summary!$T6=0,T6=2),-1,S6+V6),-1)</f>
        <v>-1</v>
      </c>
      <c r="Z6" s="20">
        <v>2.5</v>
      </c>
      <c r="AA6" s="20">
        <v>3.75</v>
      </c>
      <c r="AB6" s="20" t="s">
        <v>64</v>
      </c>
      <c r="AI6" s="2">
        <v>2</v>
      </c>
      <c r="AJ6" s="7" t="str" cm="1">
        <f t="array" ref="AJ6">_xlfn.XLOOKUP(1,($I$3:$I$19=AJ$3) * ($J$3:$J$19=AK$3) * ($L$3:$L$19=$AI6),$H$3:$H$19,"")</f>
        <v/>
      </c>
      <c r="AL6" s="7" t="str" cm="1">
        <f t="array" ref="AL6">_xlfn.XLOOKUP(1,($I$3:$I$19=AL$3) * ($J$3:$J$19=AM$3) * ($L$3:$L$19=$AJ6),$H$3:$H$19,"")</f>
        <v/>
      </c>
      <c r="AN6" s="7" t="str" cm="1">
        <f t="array" ref="AN6">_xlfn.XLOOKUP(1,($I$3:$I$19=AN$3) * ($J$3:$J$19=AO$3) * ($L$3:$L$19=$AI6),$H$3:$H$19,"")</f>
        <v/>
      </c>
    </row>
    <row r="7" spans="1:41" ht="14.25" customHeight="1">
      <c r="A7" s="46"/>
      <c r="B7" s="46"/>
      <c r="C7" s="46"/>
      <c r="D7" s="46"/>
      <c r="E7" s="46"/>
      <c r="F7" s="46"/>
      <c r="H7" s="17" t="s">
        <v>65</v>
      </c>
      <c r="I7" s="17" t="str" cm="1">
        <f t="array" ref="I7">IFERROR(_xlfn.IFS('Getting Started Worksheet'!C16="Challenging",1,'Getting Started Worksheet'!C16="Moderate",2,'Getting Started Worksheet'!C16="Easy",3),"")</f>
        <v/>
      </c>
      <c r="J7" s="17" t="str" cm="1">
        <f t="array" ref="J7">IFERROR(_xlfn.IFS('Getting Started Worksheet'!D16="Low",1,'Getting Started Worksheet'!D16="Moderate",2,'Getting Started Worksheet'!D16="High",3),"")</f>
        <v/>
      </c>
      <c r="K7" s="17" t="str" cm="1">
        <f t="array" ref="K7">IFERROR(_xlfn.IFS('Getting Started Worksheet'!B16="Yes",0,'Getting Started Worksheet'!B16="Yes but needs improvement",1,'Getting Started Worksheet'!B16="No",2),"")</f>
        <v/>
      </c>
      <c r="L7" s="17" cm="1">
        <f t="array" ref="L7">IFERROR(_xlfn.XLOOKUP(1, (I$2:I6=I7) *(J$2:J6=J7),IF(Summary!$K7&lt;&gt;0,L$2:L6+1,L$2:L6),,,-1),IF(Summary!$K7&lt;&gt;0,0,-1))</f>
        <v>4</v>
      </c>
      <c r="M7" s="17">
        <f t="shared" si="0"/>
        <v>0.4</v>
      </c>
      <c r="N7" s="17">
        <f>IF(OR(Summary!$K7=0,K7=1,I7=""),-1,I7)</f>
        <v>-1</v>
      </c>
      <c r="O7" s="17">
        <f>IFERROR(IF(OR(Summary!$K7=0,K7=1),-1,J7+M7),-1)</f>
        <v>-1</v>
      </c>
      <c r="Q7" s="19" t="s">
        <v>65</v>
      </c>
      <c r="R7" s="19" t="str" cm="1">
        <f t="array" ref="R7">IFERROR(_xlfn.IFS('Getting Started Worksheet'!C16="Challenging",1,'Getting Started Worksheet'!C16="Moderate",2,'Getting Started Worksheet'!C16="Easy",3),"")</f>
        <v/>
      </c>
      <c r="S7" s="19" t="str" cm="1">
        <f t="array" ref="S7">IFERROR(_xlfn.IFS('Getting Started Worksheet'!D16="Low",1,'Getting Started Worksheet'!D16="Moderate",2,'Getting Started Worksheet'!D16="High",3),"")</f>
        <v/>
      </c>
      <c r="T7" s="19" t="str" cm="1">
        <f t="array" ref="T7">IFERROR(_xlfn.IFS('Getting Started Worksheet'!B16="Yes",0,'Getting Started Worksheet'!B16="Yes but needs improvement",1,'Getting Started Worksheet'!B16="No",2),"")</f>
        <v/>
      </c>
      <c r="U7" s="19" cm="1">
        <f t="array" ref="U7">IFERROR(_xlfn.XLOOKUP(1, (R$2:R6=R7) *(S$2:S6=S7),IF(Summary!$T7&lt;&gt;0,U$2:U6+1,U$2:U6),,,-1),IF(Summary!$T7&lt;&gt;0,0,-1))</f>
        <v>4</v>
      </c>
      <c r="V7" s="19">
        <f t="shared" si="1"/>
        <v>0.4</v>
      </c>
      <c r="W7" s="19">
        <f>IF(OR(Summary!$T7=0,T7=2,R7=""),-1,R7)</f>
        <v>-1</v>
      </c>
      <c r="X7" s="19">
        <f>IFERROR(IF(OR(Summary!$T7=0,T7=2),-1,S7+V7),-1)</f>
        <v>-1</v>
      </c>
      <c r="Z7" s="20">
        <v>2.5</v>
      </c>
      <c r="AA7" s="20">
        <v>0.25</v>
      </c>
      <c r="AB7" s="20" t="s">
        <v>66</v>
      </c>
      <c r="AI7" s="2">
        <v>3</v>
      </c>
      <c r="AJ7" s="7" t="str" cm="1">
        <f t="array" ref="AJ7">_xlfn.XLOOKUP(1,($I$3:$I$19=AJ$3) * ($J$3:$J$19=AK$3) * ($L$3:$L$19=$AI7),$H$3:$H$19,"")</f>
        <v/>
      </c>
      <c r="AL7" s="7" t="str" cm="1">
        <f t="array" ref="AL7">_xlfn.XLOOKUP(1,($I$3:$I$19=AL$3) * ($J$3:$J$19=AM$3) * ($L$3:$L$19=$AJ7),$H$3:$H$19,"")</f>
        <v/>
      </c>
      <c r="AN7" s="7" t="str" cm="1">
        <f t="array" ref="AN7">_xlfn.XLOOKUP(1,($I$3:$I$19=AN$3) * ($J$3:$J$19=AO$3) * ($L$3:$L$19=$AI7),$H$3:$H$19,"")</f>
        <v/>
      </c>
    </row>
    <row r="8" spans="1:41">
      <c r="A8" s="46"/>
      <c r="B8" s="46"/>
      <c r="C8" s="46"/>
      <c r="D8" s="46"/>
      <c r="E8" s="46"/>
      <c r="F8" s="46"/>
      <c r="H8" s="18" t="s">
        <v>67</v>
      </c>
      <c r="I8" s="18" t="str" cm="1">
        <f t="array" ref="I8">IFERROR(_xlfn.IFS('Getting Started Worksheet'!C17="Challenging",1,'Getting Started Worksheet'!C17="Moderate",2,'Getting Started Worksheet'!C17="Easy",3),"")</f>
        <v/>
      </c>
      <c r="J8" s="18" t="str" cm="1">
        <f t="array" ref="J8">IFERROR(_xlfn.IFS('Getting Started Worksheet'!D17="Low",1,'Getting Started Worksheet'!D17="Moderate",2,'Getting Started Worksheet'!D17="High",3),"")</f>
        <v/>
      </c>
      <c r="K8" s="18" t="str" cm="1">
        <f t="array" ref="K8">IFERROR(_xlfn.IFS('Getting Started Worksheet'!B17="Yes",0,'Getting Started Worksheet'!B17="Yes but needs improvement",1,'Getting Started Worksheet'!B17="No",2),"")</f>
        <v/>
      </c>
      <c r="L8" s="18" cm="1">
        <f t="array" ref="L8">IFERROR(_xlfn.XLOOKUP(1, (I$2:I7=I8) *(J$2:J7=J8),IF(Summary!$K8&lt;&gt;0,L$2:L7+1,L$2:L7),,,-1),IF(Summary!$K8&lt;&gt;0,0,-1))</f>
        <v>5</v>
      </c>
      <c r="M8" s="18">
        <f t="shared" si="0"/>
        <v>-0.6</v>
      </c>
      <c r="N8" s="18">
        <f>IF(OR(Summary!$K8=0,K8=1,I8=""),-1,I8)</f>
        <v>-1</v>
      </c>
      <c r="O8" s="18">
        <f>IFERROR(IF(OR(Summary!$K8=0,K8=1),-1,J8+M8),-1)</f>
        <v>-1</v>
      </c>
      <c r="Q8" s="20" t="s">
        <v>68</v>
      </c>
      <c r="R8" s="20" t="str" cm="1">
        <f t="array" ref="R8">IFERROR(_xlfn.IFS('Getting Started Worksheet'!C17="Challenging",1,'Getting Started Worksheet'!C17="Moderate",2,'Getting Started Worksheet'!C17="Easy",3),"")</f>
        <v/>
      </c>
      <c r="S8" s="20" t="str" cm="1">
        <f t="array" ref="S8">IFERROR(_xlfn.IFS('Getting Started Worksheet'!D17="Low",1,'Getting Started Worksheet'!D17="Moderate",2,'Getting Started Worksheet'!D17="High",3),"")</f>
        <v/>
      </c>
      <c r="T8" s="20" t="str" cm="1">
        <f t="array" ref="T8">IFERROR(_xlfn.IFS('Getting Started Worksheet'!B17="Yes",0,'Getting Started Worksheet'!B17="Yes but needs improvement",1,'Getting Started Worksheet'!B17="No",2),"")</f>
        <v/>
      </c>
      <c r="U8" s="20" cm="1">
        <f t="array" ref="U8">IFERROR(_xlfn.XLOOKUP(1, (R$2:R7=R8) *(S$2:S7=S8),IF(Summary!$T8&lt;&gt;0,U$2:U7+1,U$2:U7),,,-1),IF(Summary!$T8&lt;&gt;0,0,-1))</f>
        <v>5</v>
      </c>
      <c r="V8" s="20">
        <f t="shared" si="1"/>
        <v>-0.6</v>
      </c>
      <c r="W8" s="20">
        <f>IF(OR(Summary!$T8=0,T8=2,R8=""),-1,R8)</f>
        <v>-1</v>
      </c>
      <c r="X8" s="20">
        <f>IFERROR(IF(OR(Summary!$T8=0,T8=2),-1,S8+V8),-1)</f>
        <v>-1</v>
      </c>
      <c r="AI8" s="2">
        <v>4</v>
      </c>
      <c r="AJ8" s="7" t="str" cm="1">
        <f t="array" ref="AJ8">_xlfn.XLOOKUP(1,($I$3:$I$19=AJ$3) * ($J$3:$J$19=AK$3) * ($L$3:$L$19=$AI8),$H$3:$H$19,"")</f>
        <v/>
      </c>
      <c r="AL8" s="7" t="str" cm="1">
        <f t="array" ref="AL8">_xlfn.XLOOKUP(1,($I$3:$I$19=AL$3) * ($J$3:$J$19=AM$3) * ($L$3:$L$19=$AJ8),$H$3:$H$19,"")</f>
        <v/>
      </c>
      <c r="AN8" s="7" t="str" cm="1">
        <f t="array" ref="AN8">_xlfn.XLOOKUP(1,($I$3:$I$19=AN$3) * ($J$3:$J$19=AO$3) * ($L$3:$L$19=$AI8),$H$3:$H$19,"")</f>
        <v/>
      </c>
    </row>
    <row r="9" spans="1:41">
      <c r="A9" s="46"/>
      <c r="B9" s="46"/>
      <c r="C9" s="46"/>
      <c r="D9" s="46"/>
      <c r="E9" s="46"/>
      <c r="F9" s="46"/>
      <c r="H9" s="17" t="s">
        <v>69</v>
      </c>
      <c r="I9" s="17" t="str" cm="1">
        <f t="array" ref="I9">IFERROR(_xlfn.IFS('Getting Started Worksheet'!C20="Challenging",1,'Getting Started Worksheet'!C20="Moderate",2,'Getting Started Worksheet'!C20="Easy",3),"")</f>
        <v/>
      </c>
      <c r="J9" s="17" t="str" cm="1">
        <f t="array" ref="J9">IFERROR(_xlfn.IFS('Getting Started Worksheet'!D20="Low",1,'Getting Started Worksheet'!D20="Moderate",2,'Getting Started Worksheet'!D20="High",3),"")</f>
        <v/>
      </c>
      <c r="K9" s="17" t="str" cm="1">
        <f t="array" ref="K9">IFERROR(_xlfn.IFS('Getting Started Worksheet'!B20="Yes",0,'Getting Started Worksheet'!B20="Yes but needs improvement",1,'Getting Started Worksheet'!B20="No",2),"")</f>
        <v/>
      </c>
      <c r="L9" s="17" cm="1">
        <f t="array" ref="L9">IFERROR(_xlfn.XLOOKUP(1, (I$2:I8=I9) *(J$2:J8=J9),IF(Summary!$K9&lt;&gt;0,L$2:L8+1,L$2:L8),,,-1),IF(Summary!$K9&lt;&gt;0,0,-1))</f>
        <v>6</v>
      </c>
      <c r="M9" s="17">
        <f t="shared" si="0"/>
        <v>0.6</v>
      </c>
      <c r="N9" s="17">
        <f>IF(OR(Summary!$K9=0,K9=1,I9=""),-1,I9)</f>
        <v>-1</v>
      </c>
      <c r="O9" s="17">
        <f>IFERROR(IF(OR(Summary!$K9=0,K9=1),-1,J9+M9),-1)</f>
        <v>-1</v>
      </c>
      <c r="Q9" s="19" t="s">
        <v>69</v>
      </c>
      <c r="R9" s="19" t="str" cm="1">
        <f t="array" ref="R9">IFERROR(_xlfn.IFS('Getting Started Worksheet'!C20="Challenging",1,'Getting Started Worksheet'!C20="Moderate",2,'Getting Started Worksheet'!C20="Easy",3),"")</f>
        <v/>
      </c>
      <c r="S9" s="19" t="str" cm="1">
        <f t="array" ref="S9">IFERROR(_xlfn.IFS('Getting Started Worksheet'!D20="Low",1,'Getting Started Worksheet'!D20="Moderate",2,'Getting Started Worksheet'!D20="High",3),"")</f>
        <v/>
      </c>
      <c r="T9" s="19" t="str" cm="1">
        <f t="array" ref="T9">IFERROR(_xlfn.IFS('Getting Started Worksheet'!B20="Yes",0,'Getting Started Worksheet'!B20="Yes but needs improvement",1,'Getting Started Worksheet'!B20="No",2),"")</f>
        <v/>
      </c>
      <c r="U9" s="19" cm="1">
        <f t="array" ref="U9">IFERROR(_xlfn.XLOOKUP(1, (R$2:R8=R9) *(S$2:S8=S9),IF(Summary!$T9&lt;&gt;0,U$2:U8+1,U$2:U8),,,-1),IF(Summary!$T9&lt;&gt;0,0,-1))</f>
        <v>6</v>
      </c>
      <c r="V9" s="19">
        <f t="shared" si="1"/>
        <v>0.6</v>
      </c>
      <c r="W9" s="19">
        <f>IF(OR(Summary!$T9=0,T9=2,R9=""),-1,R9)</f>
        <v>-1</v>
      </c>
      <c r="X9" s="19">
        <f>IFERROR(IF(OR(Summary!$T9=0,T9=2),-1,S9+V9),-1)</f>
        <v>-1</v>
      </c>
      <c r="AI9" s="2">
        <v>5</v>
      </c>
      <c r="AJ9" s="7" t="str" cm="1">
        <f t="array" ref="AJ9">_xlfn.XLOOKUP(1,($I$3:$I$19=AJ$3) * ($J$3:$J$19=AK$3) * ($L$3:$L$19=$AI9),$H$3:$H$19,"")</f>
        <v/>
      </c>
      <c r="AL9" s="7" t="str" cm="1">
        <f t="array" ref="AL9">_xlfn.XLOOKUP(1,($I$3:$I$19=AL$3) * ($J$3:$J$19=AM$3) * ($L$3:$L$19=$AJ9),$H$3:$H$19,"")</f>
        <v/>
      </c>
      <c r="AN9" s="7" t="str" cm="1">
        <f t="array" ref="AN9">_xlfn.XLOOKUP(1,($I$3:$I$19=AN$3) * ($J$3:$J$19=AO$3) * ($L$3:$L$19=$AI9),$H$3:$H$19,"")</f>
        <v/>
      </c>
    </row>
    <row r="10" spans="1:41" ht="21.75" customHeight="1" thickBot="1">
      <c r="A10" s="46"/>
      <c r="B10" s="46"/>
      <c r="C10" s="46"/>
      <c r="D10" s="46"/>
      <c r="E10" s="46"/>
      <c r="F10" s="46"/>
      <c r="H10" s="18" t="s">
        <v>70</v>
      </c>
      <c r="I10" s="18" t="str" cm="1">
        <f t="array" ref="I10">IFERROR(_xlfn.IFS('Getting Started Worksheet'!C21="Challenging",1,'Getting Started Worksheet'!C21="Moderate",2,'Getting Started Worksheet'!C21="Easy",3),"")</f>
        <v/>
      </c>
      <c r="J10" s="18" t="str" cm="1">
        <f t="array" ref="J10">IFERROR(_xlfn.IFS('Getting Started Worksheet'!D21="Low",1,'Getting Started Worksheet'!D21="Moderate",2,'Getting Started Worksheet'!D21="High",3),"")</f>
        <v/>
      </c>
      <c r="K10" s="18" t="str" cm="1">
        <f t="array" ref="K10">IFERROR(_xlfn.IFS('Getting Started Worksheet'!B21="Yes",0,'Getting Started Worksheet'!B21="Yes but needs improvement",1,'Getting Started Worksheet'!B21="No",2),"")</f>
        <v/>
      </c>
      <c r="L10" s="18" cm="1">
        <f t="array" ref="L10">IFERROR(_xlfn.XLOOKUP(1, (I$2:I9=I10) *(J$2:J9=J10),IF(Summary!$K10&lt;&gt;0,L$2:L9+1,L$2:L9),,,-1),IF(Summary!$K10&lt;&gt;0,0,-1))</f>
        <v>7</v>
      </c>
      <c r="M10" s="18">
        <f t="shared" si="0"/>
        <v>-0.8</v>
      </c>
      <c r="N10" s="18">
        <f>IF(OR(Summary!$K10=0,K10=1,I10=""),-1,I10)</f>
        <v>-1</v>
      </c>
      <c r="O10" s="18">
        <f>IFERROR(IF(OR(Summary!$K10=0,K10=1),-1,J10+M10),-1)</f>
        <v>-1</v>
      </c>
      <c r="Q10" s="20" t="s">
        <v>70</v>
      </c>
      <c r="R10" s="20" t="str" cm="1">
        <f t="array" ref="R10">IFERROR(_xlfn.IFS('Getting Started Worksheet'!C21="Challenging",1,'Getting Started Worksheet'!C21="Moderate",2,'Getting Started Worksheet'!C21="Easy",3),"")</f>
        <v/>
      </c>
      <c r="S10" s="20" t="str" cm="1">
        <f t="array" ref="S10">IFERROR(_xlfn.IFS('Getting Started Worksheet'!D21="Low",1,'Getting Started Worksheet'!D21="Moderate",2,'Getting Started Worksheet'!D21="High",3),"")</f>
        <v/>
      </c>
      <c r="T10" s="20" t="str" cm="1">
        <f t="array" ref="T10">IFERROR(_xlfn.IFS('Getting Started Worksheet'!B21="Yes",0,'Getting Started Worksheet'!B21="Yes but needs improvement",1,'Getting Started Worksheet'!B21="No",2),"")</f>
        <v/>
      </c>
      <c r="U10" s="20" cm="1">
        <f t="array" ref="U10">IFERROR(_xlfn.XLOOKUP(1, (R$2:R9=R10) *(S$2:S9=S10),IF(Summary!$T10&lt;&gt;0,U$2:U9+1,U$2:U9),,,-1),IF(Summary!$T10&lt;&gt;0,0,-1))</f>
        <v>7</v>
      </c>
      <c r="V10" s="20">
        <f t="shared" si="1"/>
        <v>-0.8</v>
      </c>
      <c r="W10" s="20">
        <f>IF(OR(Summary!$T10=0,T10=2,R10=""),-1,R10)</f>
        <v>-1</v>
      </c>
      <c r="X10" s="20">
        <f>IFERROR(IF(OR(Summary!$T10=0,T10=2),-1,S10+V10),-1)</f>
        <v>-1</v>
      </c>
      <c r="AI10" s="2">
        <v>6</v>
      </c>
      <c r="AJ10" s="7"/>
      <c r="AL10" s="7"/>
      <c r="AN10" s="7"/>
    </row>
    <row r="11" spans="1:41" ht="15" thickBot="1">
      <c r="H11" s="17" t="s">
        <v>71</v>
      </c>
      <c r="I11" s="17" t="str" cm="1">
        <f t="array" ref="I11">IFERROR(_xlfn.IFS('Getting Started Worksheet'!C22="Challenging",1,'Getting Started Worksheet'!C22="Moderate",2,'Getting Started Worksheet'!C22="Easy",3),"")</f>
        <v/>
      </c>
      <c r="J11" s="17" t="str" cm="1">
        <f t="array" ref="J11">IFERROR(_xlfn.IFS('Getting Started Worksheet'!D22="Low",1,'Getting Started Worksheet'!D22="Moderate",2,'Getting Started Worksheet'!D22="High",3),"")</f>
        <v/>
      </c>
      <c r="K11" s="17" t="str" cm="1">
        <f t="array" ref="K11">IFERROR(_xlfn.IFS('Getting Started Worksheet'!B22="Yes",0,'Getting Started Worksheet'!B22="Yes but needs improvement",1,'Getting Started Worksheet'!B22="No",2),"")</f>
        <v/>
      </c>
      <c r="L11" s="17" cm="1">
        <f t="array" ref="L11">IFERROR(_xlfn.XLOOKUP(1, (I$2:I10=I11) *(J$2:J10=J11),IF(Summary!$K11&lt;&gt;0,L$2:L10+1,L$2:L10),,,-1),IF(Summary!$K11&lt;&gt;0,0,-1))</f>
        <v>8</v>
      </c>
      <c r="M11" s="17">
        <f t="shared" si="0"/>
        <v>0.8</v>
      </c>
      <c r="N11" s="17">
        <f>IF(OR(Summary!$K11=0,K11=1,I11=""),-1,I11)</f>
        <v>-1</v>
      </c>
      <c r="O11" s="17">
        <f>IFERROR(IF(OR(Summary!$K11=0,K11=1),-1,J11+M11),-1)</f>
        <v>-1</v>
      </c>
      <c r="Q11" s="19" t="s">
        <v>71</v>
      </c>
      <c r="R11" s="19" t="str" cm="1">
        <f t="array" ref="R11">IFERROR(_xlfn.IFS('Getting Started Worksheet'!C22="Challenging",1,'Getting Started Worksheet'!C22="Moderate",2,'Getting Started Worksheet'!C22="Easy",3),"")</f>
        <v/>
      </c>
      <c r="S11" s="19" t="str" cm="1">
        <f t="array" ref="S11">IFERROR(_xlfn.IFS('Getting Started Worksheet'!D22="Low",1,'Getting Started Worksheet'!D22="Moderate",2,'Getting Started Worksheet'!D22="High",3),"")</f>
        <v/>
      </c>
      <c r="T11" s="19" t="str" cm="1">
        <f t="array" ref="T11">IFERROR(_xlfn.IFS('Getting Started Worksheet'!B22="Yes",0,'Getting Started Worksheet'!B22="Yes but needs improvement",1,'Getting Started Worksheet'!B22="No",2),"")</f>
        <v/>
      </c>
      <c r="U11" s="19" cm="1">
        <f t="array" ref="U11">IFERROR(_xlfn.XLOOKUP(1, (R$2:R10=R11) *(S$2:S10=S11),IF(Summary!$T11&lt;&gt;0,U$2:U10+1,U$2:U10),,,-1),IF(Summary!$T11&lt;&gt;0,0,-1))</f>
        <v>8</v>
      </c>
      <c r="V11" s="19">
        <f t="shared" si="1"/>
        <v>0.8</v>
      </c>
      <c r="W11" s="19">
        <f>IF(OR(Summary!$T11=0,T11=2,R11=""),-1,R11)</f>
        <v>-1</v>
      </c>
      <c r="X11" s="19">
        <f>IFERROR(IF(OR(Summary!$T11=0,T11=2),-1,S11+V11),-1)</f>
        <v>-1</v>
      </c>
      <c r="AJ11" s="5" t="s">
        <v>72</v>
      </c>
      <c r="AK11" s="6"/>
      <c r="AL11" s="5" t="s">
        <v>73</v>
      </c>
      <c r="AM11" s="6"/>
      <c r="AN11" s="5" t="s">
        <v>74</v>
      </c>
    </row>
    <row r="12" spans="1:41">
      <c r="H12" s="18" t="s">
        <v>75</v>
      </c>
      <c r="I12" s="18" cm="1">
        <f t="array" ref="I12">IFERROR(_xlfn.IFS('Getting Started Worksheet'!C25="Challenging",1,'Getting Started Worksheet'!C25="Moderate",2,'Getting Started Worksheet'!C25="Easy",3),"")</f>
        <v>1</v>
      </c>
      <c r="J12" s="18" cm="1">
        <f t="array" ref="J12">IFERROR(_xlfn.IFS('Getting Started Worksheet'!D25="Low",1,'Getting Started Worksheet'!D25="Moderate",2,'Getting Started Worksheet'!D25="High",3),"")</f>
        <v>2</v>
      </c>
      <c r="K12" s="18" cm="1">
        <f t="array" ref="K12">IFERROR(_xlfn.IFS('Getting Started Worksheet'!B25="Yes",0,'Getting Started Worksheet'!B25="Yes but needs improvement",1,'Getting Started Worksheet'!B25="No",2),"")</f>
        <v>2</v>
      </c>
      <c r="L12" s="18" cm="1">
        <f t="array" ref="L12">IFERROR(_xlfn.XLOOKUP(1, (I$2:I11=I12) *(J$2:J11=J12),IF(Summary!$K12&lt;&gt;0,L$2:L11+1,L$2:L11),,,-1),IF(Summary!$K12&lt;&gt;0,0,-1))</f>
        <v>0</v>
      </c>
      <c r="M12" s="18">
        <f t="shared" si="0"/>
        <v>0</v>
      </c>
      <c r="N12" s="18">
        <f>IF(OR(Summary!$K12=0,K12=1,I12=""),-1,I12)</f>
        <v>1</v>
      </c>
      <c r="O12" s="18">
        <f>IFERROR(IF(OR(Summary!$K12=0,K12=1),-1,J12+M12),-1)</f>
        <v>2</v>
      </c>
      <c r="Q12" s="20" t="s">
        <v>75</v>
      </c>
      <c r="R12" s="20" cm="1">
        <f t="array" ref="R12">IFERROR(_xlfn.IFS('Getting Started Worksheet'!C25="Challenging",1,'Getting Started Worksheet'!C25="Moderate",2,'Getting Started Worksheet'!C25="Easy",3),"")</f>
        <v>1</v>
      </c>
      <c r="S12" s="20" cm="1">
        <f t="array" ref="S12">IFERROR(_xlfn.IFS('Getting Started Worksheet'!D25="Low",1,'Getting Started Worksheet'!D25="Moderate",2,'Getting Started Worksheet'!D25="High",3),"")</f>
        <v>2</v>
      </c>
      <c r="T12" s="20" cm="1">
        <f t="array" ref="T12">IFERROR(_xlfn.IFS('Getting Started Worksheet'!B25="Yes",0,'Getting Started Worksheet'!B25="Yes but needs improvement",1,'Getting Started Worksheet'!B25="No",2),"")</f>
        <v>2</v>
      </c>
      <c r="U12" s="20" cm="1">
        <f t="array" ref="U12">IFERROR(_xlfn.XLOOKUP(1, (R$2:R11=R12) *(S$2:S11=S12),IF(Summary!$T12&lt;&gt;0,U$2:U11+1,U$2:U11),,,-1),IF(Summary!$T12&lt;&gt;0,0,-1))</f>
        <v>0</v>
      </c>
      <c r="V12" s="20">
        <f t="shared" si="1"/>
        <v>0</v>
      </c>
      <c r="W12" s="20">
        <f>IF(OR(Summary!$T12=0,T12=2,R12=""),-1,R12)</f>
        <v>-1</v>
      </c>
      <c r="X12" s="20">
        <f>IFERROR(IF(OR(Summary!$T12=0,T12=2),-1,S12+V12),-1)</f>
        <v>-1</v>
      </c>
      <c r="AJ12" s="7">
        <v>1</v>
      </c>
      <c r="AK12" s="2">
        <v>2</v>
      </c>
      <c r="AL12" s="7">
        <v>2</v>
      </c>
      <c r="AM12" s="2">
        <v>2</v>
      </c>
      <c r="AN12" s="7">
        <v>3</v>
      </c>
      <c r="AO12" s="2">
        <v>2</v>
      </c>
    </row>
    <row r="13" spans="1:41">
      <c r="H13" s="17" t="s">
        <v>76</v>
      </c>
      <c r="I13" s="17" cm="1">
        <f t="array" ref="I13">IFERROR(_xlfn.IFS('Getting Started Worksheet'!C26="Challenging",1,'Getting Started Worksheet'!C26="Moderate",2,'Getting Started Worksheet'!C26="Easy",3),"")</f>
        <v>3</v>
      </c>
      <c r="J13" s="17" cm="1">
        <f t="array" ref="J13">IFERROR(_xlfn.IFS('Getting Started Worksheet'!D26="Low",1,'Getting Started Worksheet'!D26="Moderate",2,'Getting Started Worksheet'!D26="High",3),"")</f>
        <v>3</v>
      </c>
      <c r="K13" s="17" cm="1">
        <f t="array" ref="K13">IFERROR(_xlfn.IFS('Getting Started Worksheet'!B26="Yes",0,'Getting Started Worksheet'!B26="Yes but needs improvement",1,'Getting Started Worksheet'!B26="No",2),"")</f>
        <v>1</v>
      </c>
      <c r="L13" s="17" cm="1">
        <f t="array" ref="L13">IFERROR(_xlfn.XLOOKUP(1, (I$2:I12=I13) *(J$2:J12=J13),IF(Summary!$K13&lt;&gt;0,L$2:L12+1,L$2:L12),,,-1),IF(Summary!$K13&lt;&gt;0,0,-1))</f>
        <v>0</v>
      </c>
      <c r="M13" s="17">
        <f t="shared" si="0"/>
        <v>0</v>
      </c>
      <c r="N13" s="17">
        <f>IF(OR(Summary!$K13=0,K13=1,I13=""),-1,I13)</f>
        <v>-1</v>
      </c>
      <c r="O13" s="17">
        <f>IFERROR(IF(OR(Summary!$K13=0,K13=1),-1,J13+M13),-1)</f>
        <v>-1</v>
      </c>
      <c r="Q13" s="19" t="s">
        <v>76</v>
      </c>
      <c r="R13" s="19" cm="1">
        <f t="array" ref="R13">IFERROR(_xlfn.IFS('Getting Started Worksheet'!C26="Challenging",1,'Getting Started Worksheet'!C26="Moderate",2,'Getting Started Worksheet'!C26="Easy",3),"")</f>
        <v>3</v>
      </c>
      <c r="S13" s="19" cm="1">
        <f t="array" ref="S13">IFERROR(_xlfn.IFS('Getting Started Worksheet'!D26="Low",1,'Getting Started Worksheet'!D26="Moderate",2,'Getting Started Worksheet'!D26="High",3),"")</f>
        <v>3</v>
      </c>
      <c r="T13" s="19" cm="1">
        <f t="array" ref="T13">IFERROR(_xlfn.IFS('Getting Started Worksheet'!B26="Yes",0,'Getting Started Worksheet'!B26="Yes but needs improvement",1,'Getting Started Worksheet'!B26="No",2),"")</f>
        <v>1</v>
      </c>
      <c r="U13" s="19" cm="1">
        <f t="array" ref="U13">IFERROR(_xlfn.XLOOKUP(1, (R$2:R12=R13) *(S$2:S12=S13),IF(Summary!$T13&lt;&gt;0,U$2:U12+1,U$2:U12),,,-1),IF(Summary!$T13&lt;&gt;0,0,-1))</f>
        <v>0</v>
      </c>
      <c r="V13" s="19">
        <f t="shared" si="1"/>
        <v>0</v>
      </c>
      <c r="W13" s="19">
        <f>IF(OR(Summary!$T13=0,T13=2,R13=""),-1,R13)</f>
        <v>3</v>
      </c>
      <c r="X13" s="19">
        <f>IFERROR(IF(OR(Summary!$T13=0,T13=2),-1,S13+V13),-1)</f>
        <v>3</v>
      </c>
      <c r="AI13" s="2">
        <v>0</v>
      </c>
      <c r="AJ13" s="7" t="str" cm="1">
        <f t="array" ref="AJ13">_xlfn.XLOOKUP(1,($I$3:$I$19=$AJ$12) * ($J$3:$J$19=$AK$12) * ($L$3:$L$19=AI13),$H$3:$H$19,"")</f>
        <v>Reporting Plan</v>
      </c>
      <c r="AL13" s="7" t="str" cm="1">
        <f t="array" ref="AL13">_xlfn.XLOOKUP(1,($I$3:$I$19=$AL$12) * ($J$3:$J$19=$AM$12) * ($L$3:$L$19=AI13),$H$3:$H$19,"")</f>
        <v/>
      </c>
      <c r="AN13" s="7" t="str" cm="1">
        <f t="array" ref="AN13">_xlfn.XLOOKUP(1,($I$3:$I$19=$AN$12) * ($J$3:$J$19=$AO$12) * ($L$3:$L$19=AI13),$H$3:$H$19,"")</f>
        <v/>
      </c>
    </row>
    <row r="14" spans="1:41">
      <c r="H14" s="18" t="s">
        <v>77</v>
      </c>
      <c r="I14" s="18" t="str" cm="1">
        <f t="array" ref="I14">IFERROR(_xlfn.IFS('Getting Started Worksheet'!C29="Challenging",1,'Getting Started Worksheet'!C29="Moderate",2,'Getting Started Worksheet'!C29="Easy",3),"")</f>
        <v/>
      </c>
      <c r="J14" s="18" t="str" cm="1">
        <f t="array" ref="J14">IFERROR(_xlfn.IFS('Getting Started Worksheet'!D29="Low",1,'Getting Started Worksheet'!D29="Moderate",2,'Getting Started Worksheet'!D29="High",3),"")</f>
        <v/>
      </c>
      <c r="K14" s="18" t="str" cm="1">
        <f t="array" ref="K14">IFERROR(_xlfn.IFS('Getting Started Worksheet'!B29="Yes",0,'Getting Started Worksheet'!B29="Yes but needs improvement",1,'Getting Started Worksheet'!B29="No",2),"")</f>
        <v/>
      </c>
      <c r="L14" s="18" cm="1">
        <f t="array" ref="L14">IFERROR(_xlfn.XLOOKUP(1, (I$2:I13=I14) *(J$2:J13=J14),IF(Summary!$K14&lt;&gt;0,L$2:L13+1,L$2:L13),,,-1),IF(Summary!$K14&lt;&gt;0,0,-1))</f>
        <v>9</v>
      </c>
      <c r="M14" s="18">
        <f t="shared" si="0"/>
        <v>-1</v>
      </c>
      <c r="N14" s="18">
        <f>IF(OR(Summary!$K14=0,K14=1,I14=""),-1,I14)</f>
        <v>-1</v>
      </c>
      <c r="O14" s="18">
        <f>IFERROR(IF(OR(Summary!$K14=0,K14=1),-1,J14+M14),-1)</f>
        <v>-1</v>
      </c>
      <c r="Q14" s="20" t="s">
        <v>77</v>
      </c>
      <c r="R14" s="20" t="str" cm="1">
        <f t="array" ref="R14">IFERROR(_xlfn.IFS('Getting Started Worksheet'!C29="Challenging",1,'Getting Started Worksheet'!C29="Moderate",2,'Getting Started Worksheet'!C29="Easy",3),"")</f>
        <v/>
      </c>
      <c r="S14" s="20" t="str" cm="1">
        <f t="array" ref="S14">IFERROR(_xlfn.IFS('Getting Started Worksheet'!D29="Low",1,'Getting Started Worksheet'!D29="Moderate",2,'Getting Started Worksheet'!D29="High",3),"")</f>
        <v/>
      </c>
      <c r="T14" s="20" t="str" cm="1">
        <f t="array" ref="T14">IFERROR(_xlfn.IFS('Getting Started Worksheet'!B29="Yes",0,'Getting Started Worksheet'!B29="Yes but needs improvement",1,'Getting Started Worksheet'!B29="No",2),"")</f>
        <v/>
      </c>
      <c r="U14" s="20" cm="1">
        <f t="array" ref="U14">IFERROR(_xlfn.XLOOKUP(1, (R$2:R13=R14) *(S$2:S13=S14),IF(Summary!$T14&lt;&gt;0,U$2:U13+1,U$2:U13),,,-1),IF(Summary!$T14&lt;&gt;0,0,-1))</f>
        <v>9</v>
      </c>
      <c r="V14" s="20">
        <f t="shared" si="1"/>
        <v>-1</v>
      </c>
      <c r="W14" s="20">
        <f>IF(OR(Summary!$T14=0,T14=2,R14=""),-1,R14)</f>
        <v>-1</v>
      </c>
      <c r="X14" s="20">
        <f>IFERROR(IF(OR(Summary!$T14=0,T14=2),-1,S14+V14),-1)</f>
        <v>-1</v>
      </c>
      <c r="AI14" s="2">
        <v>1</v>
      </c>
      <c r="AJ14" s="7" t="str" cm="1">
        <f t="array" ref="AJ14">_xlfn.XLOOKUP(1,($I$3:$I$19=$AJ$12) * ($J$3:$J$19=$AK$12) * ($L$3:$L$19=AI14),$H$3:$H$19,"")</f>
        <v/>
      </c>
      <c r="AL14" s="7" t="str" cm="1">
        <f t="array" ref="AL14">_xlfn.XLOOKUP(1,($I$3:$I$19=$AL$12) * ($J$3:$J$19=$AM$12) * ($L$3:$L$19=AI14),$H$3:$H$19,"")</f>
        <v/>
      </c>
      <c r="AN14" s="7" t="str" cm="1">
        <f t="array" ref="AN14">_xlfn.XLOOKUP(1,($I$3:$I$19=$AN$12) * ($J$3:$J$19=$AO$12) * ($L$3:$L$19=AI14),$H$3:$H$19,"")</f>
        <v/>
      </c>
    </row>
    <row r="15" spans="1:41">
      <c r="H15" s="17" t="s">
        <v>78</v>
      </c>
      <c r="I15" s="17" t="str" cm="1">
        <f t="array" ref="I15">IFERROR(_xlfn.IFS('Getting Started Worksheet'!C30="Challenging",1,'Getting Started Worksheet'!C30="Moderate",2,'Getting Started Worksheet'!C30="Easy",3),"")</f>
        <v/>
      </c>
      <c r="J15" s="17" t="str" cm="1">
        <f t="array" ref="J15">IFERROR(_xlfn.IFS('Getting Started Worksheet'!D30="Low",1,'Getting Started Worksheet'!D30="Moderate",2,'Getting Started Worksheet'!D30="High",3),"")</f>
        <v/>
      </c>
      <c r="K15" s="17" t="str" cm="1">
        <f t="array" ref="K15">IFERROR(_xlfn.IFS('Getting Started Worksheet'!B30="Yes",0,'Getting Started Worksheet'!B30="Yes but needs improvement",1,'Getting Started Worksheet'!B30="No",2),"")</f>
        <v/>
      </c>
      <c r="L15" s="17" cm="1">
        <f t="array" ref="L15">IFERROR(_xlfn.XLOOKUP(1, (I$2:I14=I15) *(J$2:J14=J15),IF(Summary!$K15&lt;&gt;0,L$2:L14+1,L$2:L14),,,-1),IF(Summary!$K15&lt;&gt;0,0,-1))</f>
        <v>10</v>
      </c>
      <c r="M15" s="17">
        <f t="shared" si="0"/>
        <v>1</v>
      </c>
      <c r="N15" s="17">
        <f>IF(OR(Summary!$K15=0,K15=1,I15=""),-1,I15)</f>
        <v>-1</v>
      </c>
      <c r="O15" s="17">
        <f>IFERROR(IF(OR(Summary!$K15=0,K15=1),-1,J15+M15),-1)</f>
        <v>-1</v>
      </c>
      <c r="Q15" s="19" t="s">
        <v>78</v>
      </c>
      <c r="R15" s="19" t="str" cm="1">
        <f t="array" ref="R15">IFERROR(_xlfn.IFS('Getting Started Worksheet'!C30="Challenging",1,'Getting Started Worksheet'!C30="Moderate",2,'Getting Started Worksheet'!C30="Easy",3),"")</f>
        <v/>
      </c>
      <c r="S15" s="19" t="str" cm="1">
        <f t="array" ref="S15">IFERROR(_xlfn.IFS('Getting Started Worksheet'!D30="Low",1,'Getting Started Worksheet'!D30="Moderate",2,'Getting Started Worksheet'!D30="High",3),"")</f>
        <v/>
      </c>
      <c r="T15" s="19" t="str" cm="1">
        <f t="array" ref="T15">IFERROR(_xlfn.IFS('Getting Started Worksheet'!B30="Yes",0,'Getting Started Worksheet'!B30="Yes but needs improvement",1,'Getting Started Worksheet'!B30="No",2),"")</f>
        <v/>
      </c>
      <c r="U15" s="19" cm="1">
        <f t="array" ref="U15">IFERROR(_xlfn.XLOOKUP(1, (R$2:R14=R15) *(S$2:S14=S15),IF(Summary!$T15&lt;&gt;0,U$2:U14+1,U$2:U14),,,-1),IF(Summary!$T15&lt;&gt;0,0,-1))</f>
        <v>10</v>
      </c>
      <c r="V15" s="19">
        <f t="shared" si="1"/>
        <v>1</v>
      </c>
      <c r="W15" s="19">
        <f>IF(OR(Summary!$T15=0,T15=2,R15=""),-1,R15)</f>
        <v>-1</v>
      </c>
      <c r="X15" s="19">
        <f>IFERROR(IF(OR(Summary!$T15=0,T15=2),-1,S15+V15),-1)</f>
        <v>-1</v>
      </c>
      <c r="AI15" s="2">
        <v>2</v>
      </c>
      <c r="AJ15" s="7" t="str" cm="1">
        <f t="array" ref="AJ15">_xlfn.XLOOKUP(1,($I$3:$I$19=$AJ$12) * ($J$3:$J$19=$AK$12) * ($L$3:$L$19=AI15),$H$3:$H$19,"")</f>
        <v/>
      </c>
      <c r="AL15" s="7" t="str" cm="1">
        <f t="array" ref="AL15">_xlfn.XLOOKUP(1,($I$3:$I$19=$AL$12) * ($J$3:$J$19=$AM$12) * ($L$3:$L$19=AI15),$H$3:$H$19,"")</f>
        <v/>
      </c>
      <c r="AN15" s="7" t="str" cm="1">
        <f t="array" ref="AN15">_xlfn.XLOOKUP(1,($I$3:$I$19=$AN$12) * ($J$3:$J$19=$AO$12) * ($L$3:$L$19=AI15),$H$3:$H$19,"")</f>
        <v/>
      </c>
    </row>
    <row r="16" spans="1:41">
      <c r="H16" s="18" t="s">
        <v>79</v>
      </c>
      <c r="I16" s="18" t="str" cm="1">
        <f t="array" ref="I16">IFERROR(_xlfn.IFS('Getting Started Worksheet'!C31="Challenging",1,'Getting Started Worksheet'!C31="Moderate",2,'Getting Started Worksheet'!C31="Easy",3),"")</f>
        <v/>
      </c>
      <c r="J16" s="18" t="str" cm="1">
        <f t="array" ref="J16">IFERROR(_xlfn.IFS('Getting Started Worksheet'!D31="Low",1,'Getting Started Worksheet'!D31="Moderate",2,'Getting Started Worksheet'!D31="High",3),"")</f>
        <v/>
      </c>
      <c r="K16" s="18" t="str" cm="1">
        <f t="array" ref="K16">IFERROR(_xlfn.IFS('Getting Started Worksheet'!B31="Yes",0,'Getting Started Worksheet'!B31="Yes but needs improvement",1,'Getting Started Worksheet'!B31="No",2),"")</f>
        <v/>
      </c>
      <c r="L16" s="18" cm="1">
        <f t="array" ref="L16">IFERROR(_xlfn.XLOOKUP(1, (I$2:I15=I16) *(J$2:J15=J16),IF(Summary!$K16&lt;&gt;0,L$2:L15+1,L$2:L15),,,-1),IF(Summary!$K16&lt;&gt;0,0,-1))</f>
        <v>11</v>
      </c>
      <c r="M16" s="18">
        <f t="shared" si="0"/>
        <v>-1.2</v>
      </c>
      <c r="N16" s="18">
        <f>IF(OR(Summary!$K16=0,K16=1,I16=""),-1,I16)</f>
        <v>-1</v>
      </c>
      <c r="O16" s="18">
        <f>IFERROR(IF(OR(Summary!$K16=0,K16=1),-1,J16+M16),-1)</f>
        <v>-1</v>
      </c>
      <c r="Q16" s="20" t="s">
        <v>80</v>
      </c>
      <c r="R16" s="20" t="str" cm="1">
        <f t="array" ref="R16">IFERROR(_xlfn.IFS('Getting Started Worksheet'!C31="Challenging",1,'Getting Started Worksheet'!C31="Moderate",2,'Getting Started Worksheet'!C31="Easy",3),"")</f>
        <v/>
      </c>
      <c r="S16" s="20" t="str" cm="1">
        <f t="array" ref="S16">IFERROR(_xlfn.IFS('Getting Started Worksheet'!D31="Low",1,'Getting Started Worksheet'!D31="Moderate",2,'Getting Started Worksheet'!D31="High",3),"")</f>
        <v/>
      </c>
      <c r="T16" s="20" t="str" cm="1">
        <f t="array" ref="T16">IFERROR(_xlfn.IFS('Getting Started Worksheet'!B31="Yes",0,'Getting Started Worksheet'!B31="Yes but needs improvement",1,'Getting Started Worksheet'!B31="No",2),"")</f>
        <v/>
      </c>
      <c r="U16" s="20" cm="1">
        <f t="array" ref="U16">IFERROR(_xlfn.XLOOKUP(1, (R$2:R15=R16) *(S$2:S15=S16),IF(Summary!$T16&lt;&gt;0,U$2:U15+1,U$2:U15),,,-1),IF(Summary!$T16&lt;&gt;0,0,-1))</f>
        <v>11</v>
      </c>
      <c r="V16" s="20">
        <f t="shared" si="1"/>
        <v>-1.2</v>
      </c>
      <c r="W16" s="20">
        <f>IF(OR(Summary!$T16=0,T16=2,R16=""),-1,R16)</f>
        <v>-1</v>
      </c>
      <c r="X16" s="20">
        <f>IFERROR(IF(OR(Summary!$T16=0,T16=2),-1,S16+V16),-1)</f>
        <v>-1</v>
      </c>
      <c r="AI16" s="2">
        <v>3</v>
      </c>
      <c r="AJ16" s="7" t="str" cm="1">
        <f t="array" ref="AJ16">_xlfn.XLOOKUP(1,($I$3:$I$19=$AJ$12) * ($J$3:$J$19=$AK$12) * ($L$3:$L$19=AI16),$H$3:$H$19,"")</f>
        <v/>
      </c>
      <c r="AL16" s="7" t="str" cm="1">
        <f t="array" ref="AL16">_xlfn.XLOOKUP(1,($I$3:$I$19=$AL$12) * ($J$3:$J$19=$AM$12) * ($L$3:$L$19=AI16),$H$3:$H$19,"")</f>
        <v/>
      </c>
      <c r="AN16" s="7" t="str" cm="1">
        <f t="array" ref="AN16">_xlfn.XLOOKUP(1,($I$3:$I$19=$AN$12) * ($J$3:$J$19=$AO$12) * ($L$3:$L$19=AI16),$H$3:$H$19,"")</f>
        <v/>
      </c>
    </row>
    <row r="17" spans="8:42">
      <c r="H17" s="17" t="s">
        <v>81</v>
      </c>
      <c r="I17" s="17" t="str" cm="1">
        <f t="array" ref="I17">IFERROR(_xlfn.IFS('Getting Started Worksheet'!C34="Challenging",1,'Getting Started Worksheet'!C34="Moderate",2,'Getting Started Worksheet'!C34="Easy",3),"")</f>
        <v/>
      </c>
      <c r="J17" s="17" t="str" cm="1">
        <f t="array" ref="J17">IFERROR(_xlfn.IFS('Getting Started Worksheet'!D34="Low",1,'Getting Started Worksheet'!D34="Moderate",2,'Getting Started Worksheet'!D34="High",3),"")</f>
        <v/>
      </c>
      <c r="K17" s="17" t="str" cm="1">
        <f t="array" ref="K17">IFERROR(_xlfn.IFS('Getting Started Worksheet'!B34="Yes",0,'Getting Started Worksheet'!B34="Yes but needs improvement",1,'Getting Started Worksheet'!B34="No",2),"")</f>
        <v/>
      </c>
      <c r="L17" s="17" cm="1">
        <f t="array" ref="L17">IFERROR(_xlfn.XLOOKUP(1, (I$2:I16=I17) *(J$2:J16=J17),IF(Summary!$K17&lt;&gt;0,L$2:L16+1,L$2:L16),,,-1),IF(Summary!$K17&lt;&gt;0,0,-1))</f>
        <v>12</v>
      </c>
      <c r="M17" s="17">
        <f t="shared" si="0"/>
        <v>1.2</v>
      </c>
      <c r="N17" s="17">
        <f>IF(OR(Summary!$K17=0,K17=1,I17=""),-1,I17)</f>
        <v>-1</v>
      </c>
      <c r="O17" s="17">
        <f>IFERROR(IF(OR(Summary!$K17=0,K17=1),-1,J17+M17),-1)</f>
        <v>-1</v>
      </c>
      <c r="Q17" s="19" t="s">
        <v>81</v>
      </c>
      <c r="R17" s="19" t="str" cm="1">
        <f t="array" ref="R17">IFERROR(_xlfn.IFS('Getting Started Worksheet'!C34="Challenging",1,'Getting Started Worksheet'!C34="Moderate",2,'Getting Started Worksheet'!C34="Easy",3),"")</f>
        <v/>
      </c>
      <c r="S17" s="19" t="str" cm="1">
        <f t="array" ref="S17">IFERROR(_xlfn.IFS('Getting Started Worksheet'!D34="Low",1,'Getting Started Worksheet'!D34="Moderate",2,'Getting Started Worksheet'!D34="High",3),"")</f>
        <v/>
      </c>
      <c r="T17" s="19" t="str" cm="1">
        <f t="array" ref="T17">IFERROR(_xlfn.IFS('Getting Started Worksheet'!B34="Yes",0,'Getting Started Worksheet'!B34="Yes but needs improvement",1,'Getting Started Worksheet'!B34="No",2),"")</f>
        <v/>
      </c>
      <c r="U17" s="19" cm="1">
        <f t="array" ref="U17">IFERROR(_xlfn.XLOOKUP(1, (R$2:R16=R17) *(S$2:S16=S17),IF(Summary!$T17&lt;&gt;0,U$2:U16+1,U$2:U16),,,-1),IF(Summary!$T17&lt;&gt;0,0,-1))</f>
        <v>12</v>
      </c>
      <c r="V17" s="19">
        <f t="shared" si="1"/>
        <v>1.2</v>
      </c>
      <c r="W17" s="19">
        <f>IF(OR(Summary!$T17=0,T17=2,R17=""),-1,R17)</f>
        <v>-1</v>
      </c>
      <c r="X17" s="19">
        <f>IFERROR(IF(OR(Summary!$T17=0,T17=2),-1,S17+V17),-1)</f>
        <v>-1</v>
      </c>
      <c r="AJ17" s="2">
        <v>4</v>
      </c>
      <c r="AK17" s="7" t="str" cm="1">
        <f t="array" ref="AK17">_xlfn.XLOOKUP(1,($I$3:$I$19=$AJ$12) * ($J$3:$J$19=$AK$12) * ($L$3:$L$19=AJ17),$H$3:$H$19,"")</f>
        <v/>
      </c>
      <c r="AM17" s="7" t="str" cm="1">
        <f t="array" ref="AM17">_xlfn.XLOOKUP(1,($I$3:$I$19=$AL$12) * ($J$3:$J$19=$AM$12) * ($L$3:$L$19=AJ17),$H$3:$H$19,"")</f>
        <v/>
      </c>
      <c r="AO17" s="7" t="str" cm="1">
        <f t="array" ref="AO17">_xlfn.XLOOKUP(1,($I$3:$I$19=$AN$12) * ($J$3:$J$19=$AO$12) * ($L$3:$L$19=AJ17),$H$3:$H$19,"")</f>
        <v/>
      </c>
    </row>
    <row r="18" spans="8:42">
      <c r="H18" s="18" t="s">
        <v>82</v>
      </c>
      <c r="I18" s="18" t="str" cm="1">
        <f t="array" ref="I18">IFERROR(_xlfn.IFS('Getting Started Worksheet'!C35="Challenging",1,'Getting Started Worksheet'!C35="Moderate",2,'Getting Started Worksheet'!C35="Easy",3),"")</f>
        <v/>
      </c>
      <c r="J18" s="18" t="str" cm="1">
        <f t="array" ref="J18">IFERROR(_xlfn.IFS('Getting Started Worksheet'!D35="Low",1,'Getting Started Worksheet'!D35="Moderate",2,'Getting Started Worksheet'!D35="High",3),"")</f>
        <v/>
      </c>
      <c r="K18" s="18" t="str" cm="1">
        <f t="array" ref="K18">IFERROR(_xlfn.IFS('Getting Started Worksheet'!B35="Yes",0,'Getting Started Worksheet'!B35="Yes but needs improvement",1,'Getting Started Worksheet'!B35="No",2),"")</f>
        <v/>
      </c>
      <c r="L18" s="18" cm="1">
        <f t="array" ref="L18">IFERROR(_xlfn.XLOOKUP(1, (I$2:I17=I18) *(J$2:J17=J18),IF(Summary!$K18&lt;&gt;0,L$2:L17+1,L$2:L17),,,-1),IF(Summary!$K18&lt;&gt;0,0,-1))</f>
        <v>13</v>
      </c>
      <c r="M18" s="18">
        <f t="shared" si="0"/>
        <v>-1.4</v>
      </c>
      <c r="N18" s="18">
        <f>IF(OR(Summary!$K18=0,K18=1,I18=""),-1,I18)</f>
        <v>-1</v>
      </c>
      <c r="O18" s="18">
        <f>IFERROR(IF(OR(Summary!$K18=0,K18=1),-1,J18+M18),-1)</f>
        <v>-1</v>
      </c>
      <c r="Q18" s="20" t="s">
        <v>82</v>
      </c>
      <c r="R18" s="20" t="str" cm="1">
        <f t="array" ref="R18">IFERROR(_xlfn.IFS('Getting Started Worksheet'!C35="Challenging",1,'Getting Started Worksheet'!C35="Moderate",2,'Getting Started Worksheet'!C35="Easy",3),"")</f>
        <v/>
      </c>
      <c r="S18" s="20" t="str" cm="1">
        <f t="array" ref="S18">IFERROR(_xlfn.IFS('Getting Started Worksheet'!D35="Low",1,'Getting Started Worksheet'!D35="Moderate",2,'Getting Started Worksheet'!D35="High",3),"")</f>
        <v/>
      </c>
      <c r="T18" s="20" t="str" cm="1">
        <f t="array" ref="T18">IFERROR(_xlfn.IFS('Getting Started Worksheet'!B35="Yes",0,'Getting Started Worksheet'!B35="Yes but needs improvement",1,'Getting Started Worksheet'!B35="No",2),"")</f>
        <v/>
      </c>
      <c r="U18" s="20" cm="1">
        <f t="array" ref="U18">IFERROR(_xlfn.XLOOKUP(1, (R$2:R17=R18) *(S$2:S17=S18),IF(Summary!$T18&lt;&gt;0,U$2:U17+1,U$2:U17),,,-1),IF(Summary!$T18&lt;&gt;0,0,-1))</f>
        <v>13</v>
      </c>
      <c r="V18" s="20">
        <f t="shared" si="1"/>
        <v>-1.4</v>
      </c>
      <c r="W18" s="20">
        <f>IF(OR(Summary!$T18=0,T18=2,R18=""),-1,R18)</f>
        <v>-1</v>
      </c>
      <c r="X18" s="20">
        <f>IFERROR(IF(OR(Summary!$T18=0,T18=2),-1,S18+V18),-1)</f>
        <v>-1</v>
      </c>
      <c r="AJ18" s="2">
        <v>5</v>
      </c>
      <c r="AK18" s="7" t="str" cm="1">
        <f t="array" ref="AK18">_xlfn.XLOOKUP(1,($I$3:$I$19=$AJ$12) * ($J$3:$J$19=$AK$12) * ($L$3:$L$19=AJ18),$H$3:$H$19,"")</f>
        <v/>
      </c>
      <c r="AM18" s="7" t="str" cm="1">
        <f t="array" ref="AM18">_xlfn.XLOOKUP(1,($I$3:$I$19=$AL$12) * ($J$3:$J$19=$AM$12) * ($L$3:$L$19=AJ18),$H$3:$H$19,"")</f>
        <v/>
      </c>
      <c r="AO18" s="7" t="str" cm="1">
        <f t="array" ref="AO18">_xlfn.XLOOKUP(1,($I$3:$I$19=$AN$12) * ($J$3:$J$19=$AO$12) * ($L$3:$L$19=AJ18),$H$3:$H$19,"")</f>
        <v/>
      </c>
    </row>
    <row r="19" spans="8:42" ht="15" thickBot="1">
      <c r="H19" s="17" t="s">
        <v>83</v>
      </c>
      <c r="I19" s="17" t="str" cm="1">
        <f t="array" ref="I19">IFERROR(_xlfn.IFS('Getting Started Worksheet'!C36="Challenging",1,'Getting Started Worksheet'!C36="Moderate",2,'Getting Started Worksheet'!C36="Easy",3),"")</f>
        <v/>
      </c>
      <c r="J19" s="17" t="str" cm="1">
        <f t="array" ref="J19">IFERROR(_xlfn.IFS('Getting Started Worksheet'!D36="Low",1,'Getting Started Worksheet'!D36="Moderate",2,'Getting Started Worksheet'!D36="High",3),"")</f>
        <v/>
      </c>
      <c r="K19" s="17" t="str" cm="1">
        <f t="array" ref="K19">IFERROR(_xlfn.IFS('Getting Started Worksheet'!B36="Yes",0,'Getting Started Worksheet'!B36="Yes but needs improvement",1,'Getting Started Worksheet'!B36="No",2),"")</f>
        <v/>
      </c>
      <c r="L19" s="17" cm="1">
        <f t="array" ref="L19">IFERROR(_xlfn.XLOOKUP(1, (I$2:I18=I19) *(J$2:J18=J19),IF(Summary!$K19&lt;&gt;0,L$2:L18+1,L$2:L18),,,-1),IF(Summary!$K19&lt;&gt;0,0,-1))</f>
        <v>14</v>
      </c>
      <c r="M19" s="17">
        <f t="shared" si="0"/>
        <v>1.4</v>
      </c>
      <c r="N19" s="17">
        <f>IF(OR(Summary!$K19=0,K19=1,I19=""),-1,I19)</f>
        <v>-1</v>
      </c>
      <c r="O19" s="17">
        <f>IFERROR(IF(OR(Summary!$K19=0,K19=1),-1,J19+M19),-1)</f>
        <v>-1</v>
      </c>
      <c r="Q19" s="19" t="s">
        <v>83</v>
      </c>
      <c r="R19" s="19" t="str" cm="1">
        <f t="array" ref="R19">IFERROR(_xlfn.IFS('Getting Started Worksheet'!C36="Challenging",1,'Getting Started Worksheet'!C36="Moderate",2,'Getting Started Worksheet'!C36="Easy",3),"")</f>
        <v/>
      </c>
      <c r="S19" s="19" t="str" cm="1">
        <f t="array" ref="S19">IFERROR(_xlfn.IFS('Getting Started Worksheet'!D36="Low",1,'Getting Started Worksheet'!D36="Moderate",2,'Getting Started Worksheet'!D36="High",3),"")</f>
        <v/>
      </c>
      <c r="T19" s="19" t="str" cm="1">
        <f t="array" ref="T19">IFERROR(_xlfn.IFS('Getting Started Worksheet'!B36="Yes",0,'Getting Started Worksheet'!B36="Yes but needs improvement",1,'Getting Started Worksheet'!B36="No",2),"")</f>
        <v/>
      </c>
      <c r="U19" s="19" cm="1">
        <f t="array" ref="U19">IFERROR(_xlfn.XLOOKUP(1, (R$2:R18=R19) *(S$2:S18=S19),IF(Summary!$T19&lt;&gt;0,U$2:U18+1,U$2:U18),,,-1),IF(Summary!$T19&lt;&gt;0,0,-1))</f>
        <v>14</v>
      </c>
      <c r="V19" s="19">
        <f t="shared" si="1"/>
        <v>1.4</v>
      </c>
      <c r="W19" s="19">
        <f>IF(OR(Summary!$T19=0,T19=2,R19=""),-1,R19)</f>
        <v>-1</v>
      </c>
      <c r="X19" s="19">
        <f>IFERROR(IF(OR(Summary!$T19=0,T19=2),-1,S19+V19),-1)</f>
        <v>-1</v>
      </c>
      <c r="AJ19" s="2">
        <v>6</v>
      </c>
      <c r="AK19" s="7"/>
      <c r="AM19" s="7"/>
      <c r="AO19" s="7"/>
    </row>
    <row r="20" spans="8:42" ht="15" thickBot="1">
      <c r="AK20" s="5" t="s">
        <v>84</v>
      </c>
      <c r="AL20" s="6"/>
      <c r="AM20" s="5" t="s">
        <v>85</v>
      </c>
      <c r="AN20" s="6"/>
      <c r="AO20" s="5" t="s">
        <v>86</v>
      </c>
    </row>
    <row r="21" spans="8:42">
      <c r="AK21" s="7">
        <v>1</v>
      </c>
      <c r="AL21" s="2">
        <v>1</v>
      </c>
      <c r="AM21" s="7">
        <v>2</v>
      </c>
      <c r="AN21" s="2">
        <v>1</v>
      </c>
      <c r="AO21" s="7">
        <v>3</v>
      </c>
      <c r="AP21" s="2">
        <v>1</v>
      </c>
    </row>
    <row r="22" spans="8:42">
      <c r="H22" s="2" t="s">
        <v>87</v>
      </c>
      <c r="P22" s="2" t="s">
        <v>88</v>
      </c>
      <c r="AJ22" s="2">
        <v>0</v>
      </c>
      <c r="AK22" s="7" t="str" cm="1">
        <f t="array" ref="AK22">_xlfn.XLOOKUP(1,($I$3:$I$19=$AK$21) * ($J$3:$J$19=$AL$21) * ($L$3:$L$19=AJ22),$H$3:$H$19,"")</f>
        <v/>
      </c>
      <c r="AM22" s="7" t="str" cm="1">
        <f t="array" ref="AM22">_xlfn.XLOOKUP(1,($I$3:$I$19=$AM$21) * ($J$3:$J$19=$AN$21) * ($L$3:$L$19=AJ22),$H$3:$H$19,"")</f>
        <v/>
      </c>
      <c r="AO22" s="7" t="str" cm="1">
        <f t="array" ref="AO22">_xlfn.XLOOKUP(1,($I$3:$I$19=$AO$21) * ($J$3:$J$19=$AP$21) * ($L$3:$L$19=AJ22),$H$3:$H$19,"")</f>
        <v/>
      </c>
    </row>
    <row r="23" spans="8:42">
      <c r="H23" s="14" t="s">
        <v>42</v>
      </c>
      <c r="I23" s="15" t="s">
        <v>89</v>
      </c>
      <c r="J23" s="15" t="s">
        <v>43</v>
      </c>
      <c r="K23" s="15" t="s">
        <v>5</v>
      </c>
      <c r="L23" s="15" t="s">
        <v>44</v>
      </c>
      <c r="M23" s="15" t="s">
        <v>45</v>
      </c>
      <c r="N23" s="12" t="s">
        <v>90</v>
      </c>
      <c r="P23" s="15" t="s">
        <v>91</v>
      </c>
      <c r="Q23" s="15" t="s">
        <v>5</v>
      </c>
      <c r="R23" s="15" t="s">
        <v>92</v>
      </c>
      <c r="AJ23" s="2">
        <v>1</v>
      </c>
      <c r="AK23" s="7" t="str" cm="1">
        <f t="array" ref="AK23">_xlfn.XLOOKUP(1,($I$3:$I$19=$AK$21) * ($J$3:$J$19=$AL$21) * ($L$3:$L$19=AJ23),$H$3:$H$19,"")</f>
        <v/>
      </c>
      <c r="AM23" s="7" t="str" cm="1">
        <f t="array" ref="AM23">_xlfn.XLOOKUP(1,($I$3:$I$19=$AM$21) * ($J$3:$J$19=$AN$21) * ($L$3:$L$19=AJ23),$H$3:$H$19,"")</f>
        <v/>
      </c>
      <c r="AO23" s="7" t="str" cm="1">
        <f t="array" ref="AO23">_xlfn.XLOOKUP(1,($I$3:$I$19=$AO$21) * ($J$3:$J$19=$AP$21) * ($L$3:$L$19=AJ23),$H$3:$H$19,"")</f>
        <v/>
      </c>
    </row>
    <row r="24" spans="8:42">
      <c r="H24" s="17" t="s">
        <v>56</v>
      </c>
      <c r="I24" s="17" t="s">
        <v>9</v>
      </c>
      <c r="J24" s="17" t="str" cm="1">
        <f t="array" ref="J24">IFERROR(_xlfn.IFS('Getting Started Worksheet'!C10="Challenging",1,'Getting Started Worksheet'!C10="Moderate",2,'Getting Started Worksheet'!C10="Easy",3),"")</f>
        <v/>
      </c>
      <c r="K24" s="17" t="str" cm="1">
        <f t="array" ref="K24">IFERROR(_xlfn.IFS('Getting Started Worksheet'!D10="Low",1,'Getting Started Worksheet'!D10="Moderate",2,'Getting Started Worksheet'!D10="High",3),"")</f>
        <v/>
      </c>
      <c r="L24" s="17" t="str" cm="1">
        <f t="array" ref="L24">IFERROR(_xlfn.IFS('Getting Started Worksheet'!B10="Yes",0,'Getting Started Worksheet'!B10="Yes but needs improvement",1,'Getting Started Worksheet'!B10="No",2),"")</f>
        <v/>
      </c>
      <c r="M24" s="17" cm="1">
        <f t="array" ref="M24">IFERROR(_xlfn.XLOOKUP(1, (J$23:J23=J24) *(K$23:K23=K24),IF(Summary!$L24&lt;&gt;0,M$23:M23+1,M$23:M23),,,-1),IF(Summary!$L24&lt;&gt;0,0,-1))</f>
        <v>0</v>
      </c>
      <c r="N24" s="17" t="e" cm="1">
        <f t="array" ref="N24">IF(M24&gt;-1,M24+_xlfn.XLOOKUP(1,($P$24:$P$32=J24)*($Q$24:$Q$32=K24),$R$24:$R$32),-1)</f>
        <v>#N/A</v>
      </c>
      <c r="P24" s="19">
        <v>1</v>
      </c>
      <c r="Q24" s="19">
        <v>1</v>
      </c>
      <c r="R24" s="19">
        <v>0</v>
      </c>
      <c r="AJ24" s="2">
        <v>2</v>
      </c>
      <c r="AK24" s="7" t="str" cm="1">
        <f t="array" ref="AK24">_xlfn.XLOOKUP(1,($I$3:$I$19=$AK$21) * ($J$3:$J$19=$AL$21) * ($L$3:$L$19=AJ24),$H$3:$H$19,"")</f>
        <v/>
      </c>
      <c r="AM24" s="7" t="str" cm="1">
        <f t="array" ref="AM24">_xlfn.XLOOKUP(1,($I$3:$I$19=$AM$21) * ($J$3:$J$19=$AN$21) * ($L$3:$L$19=AJ24),$H$3:$H$19,"")</f>
        <v/>
      </c>
      <c r="AO24" s="7" t="str" cm="1">
        <f t="array" ref="AO24">_xlfn.XLOOKUP(1,($I$3:$I$19=$AO$21) * ($J$3:$J$19=$AP$21) * ($L$3:$L$19=AJ24),$H$3:$H$19,"")</f>
        <v/>
      </c>
    </row>
    <row r="25" spans="8:42">
      <c r="H25" s="18" t="s">
        <v>58</v>
      </c>
      <c r="I25" s="18" t="s">
        <v>10</v>
      </c>
      <c r="J25" s="18" t="str" cm="1">
        <f t="array" ref="J25">IFERROR(_xlfn.IFS('Getting Started Worksheet'!C11="Challenging",1,'Getting Started Worksheet'!C11="Moderate",2,'Getting Started Worksheet'!C11="Easy",3),"")</f>
        <v/>
      </c>
      <c r="K25" s="18" t="str" cm="1">
        <f t="array" ref="K25">IFERROR(_xlfn.IFS('Getting Started Worksheet'!D11="Low",1,'Getting Started Worksheet'!D11="Moderate",2,'Getting Started Worksheet'!D11="High",3),"")</f>
        <v/>
      </c>
      <c r="L25" s="18" t="str" cm="1">
        <f t="array" ref="L25">IFERROR(_xlfn.IFS('Getting Started Worksheet'!B11="Yes",0,'Getting Started Worksheet'!B11="Yes but needs improvement",1,'Getting Started Worksheet'!B11="No",2),"")</f>
        <v/>
      </c>
      <c r="M25" s="18" cm="1">
        <f t="array" ref="M25">IFERROR(_xlfn.XLOOKUP(1, (J$23:J24=J25) *(K$23:K24=K25),IF(Summary!$L25&lt;&gt;0,M$23:M24+1,M$23:M24),,,-1),IF(Summary!$L25&lt;&gt;0,0,-1))</f>
        <v>1</v>
      </c>
      <c r="N25" s="18" t="e" cm="1">
        <f t="array" ref="N25">IF(M25&gt;-1,M25+_xlfn.XLOOKUP(1,($P$24:$P$32=J25)*($Q$24:$Q$32=K25),$R$24:$R$32),-1)</f>
        <v>#N/A</v>
      </c>
      <c r="P25" s="20">
        <v>2</v>
      </c>
      <c r="Q25" s="20">
        <v>1</v>
      </c>
      <c r="R25" s="20">
        <f>COUNTIFS($J$24:$J$40,P24,$K$24:$K$40,Q25,$L$24:$L$40,"&gt;0")+R24</f>
        <v>0</v>
      </c>
      <c r="AJ25" s="2">
        <v>3</v>
      </c>
      <c r="AK25" s="7" t="str" cm="1">
        <f t="array" ref="AK25">_xlfn.XLOOKUP(1,($I$3:$I$19=$AK$21) * ($J$3:$J$19=$AL$21) * ($L$3:$L$19=AJ25),$H$3:$H$19,"")</f>
        <v/>
      </c>
      <c r="AM25" s="7" t="str" cm="1">
        <f t="array" ref="AM25">_xlfn.XLOOKUP(1,($I$3:$I$19=$AM$21) * ($J$3:$J$19=$AN$21) * ($L$3:$L$19=AJ25),$H$3:$H$19,"")</f>
        <v/>
      </c>
      <c r="AO25" s="7" t="str" cm="1">
        <f t="array" ref="AO25">_xlfn.XLOOKUP(1,($I$3:$I$19=$AO$21) * ($J$3:$J$19=$AP$21) * ($L$3:$L$19=AJ25),$H$3:$H$19,"")</f>
        <v/>
      </c>
    </row>
    <row r="26" spans="8:42">
      <c r="H26" s="17" t="s">
        <v>60</v>
      </c>
      <c r="I26" s="17" t="s">
        <v>11</v>
      </c>
      <c r="J26" s="17" t="str" cm="1">
        <f t="array" ref="J26">IFERROR(_xlfn.IFS('Getting Started Worksheet'!C12="Challenging",1,'Getting Started Worksheet'!C12="Moderate",2,'Getting Started Worksheet'!C12="Easy",3),"")</f>
        <v/>
      </c>
      <c r="K26" s="17" t="str" cm="1">
        <f t="array" ref="K26">IFERROR(_xlfn.IFS('Getting Started Worksheet'!D12="Low",1,'Getting Started Worksheet'!D12="Moderate",2,'Getting Started Worksheet'!D12="High",3),"")</f>
        <v/>
      </c>
      <c r="L26" s="17" t="str" cm="1">
        <f t="array" ref="L26">IFERROR(_xlfn.IFS('Getting Started Worksheet'!B12="Yes",0,'Getting Started Worksheet'!B12="Yes but needs improvement",1,'Getting Started Worksheet'!B12="No",2),"")</f>
        <v/>
      </c>
      <c r="M26" s="17" cm="1">
        <f t="array" ref="M26">IFERROR(_xlfn.XLOOKUP(1, (J$23:J25=J26) *(K$23:K25=K26),IF(Summary!$L26&lt;&gt;0,M$23:M25+1,M$23:M25),,,-1),IF(Summary!$L26&lt;&gt;0,0,-1))</f>
        <v>2</v>
      </c>
      <c r="N26" s="17" t="e" cm="1">
        <f t="array" ref="N26">IF(M26&gt;-1,M26+_xlfn.XLOOKUP(1,($P$24:$P$32=J26)*($Q$24:$Q$32=K26),$R$24:$R$32),-1)</f>
        <v>#N/A</v>
      </c>
      <c r="P26" s="19">
        <v>3</v>
      </c>
      <c r="Q26" s="19">
        <v>1</v>
      </c>
      <c r="R26" s="19">
        <f>COUNTIFS($J$24:$J$40,P25,$K$24:$K$40,Q26,$L$24:$L$40,"&gt;0")+R25</f>
        <v>0</v>
      </c>
      <c r="AJ26" s="2">
        <v>4</v>
      </c>
      <c r="AK26" s="7" t="str" cm="1">
        <f t="array" ref="AK26">_xlfn.XLOOKUP(1,($I$3:$I$19=$AK$21) * ($J$3:$J$19=$AL$21) * ($L$3:$L$19=AJ26),$H$3:$H$19,"")</f>
        <v/>
      </c>
      <c r="AM26" s="7" t="str" cm="1">
        <f t="array" ref="AM26">_xlfn.XLOOKUP(1,($I$3:$I$19=$AM$21) * ($J$3:$J$19=$AN$21) * ($L$3:$L$19=AJ26),$H$3:$H$19,"")</f>
        <v/>
      </c>
      <c r="AO26" s="7" t="str" cm="1">
        <f t="array" ref="AO26">_xlfn.XLOOKUP(1,($I$3:$I$19=$AO$21) * ($J$3:$J$19=$AP$21) * ($L$3:$L$19=AJ26),$H$3:$H$19,"")</f>
        <v/>
      </c>
    </row>
    <row r="27" spans="8:42">
      <c r="H27" s="18" t="s">
        <v>62</v>
      </c>
      <c r="I27" s="18" t="s">
        <v>13</v>
      </c>
      <c r="J27" s="18" t="str" cm="1">
        <f t="array" ref="J27">IFERROR(_xlfn.IFS('Getting Started Worksheet'!C15="Challenging",1,'Getting Started Worksheet'!C15="Moderate",2,'Getting Started Worksheet'!C15="Easy",3),"")</f>
        <v/>
      </c>
      <c r="K27" s="18" t="str" cm="1">
        <f t="array" ref="K27">IFERROR(_xlfn.IFS('Getting Started Worksheet'!D15="Low",1,'Getting Started Worksheet'!D15="Moderate",2,'Getting Started Worksheet'!D15="High",3),"")</f>
        <v/>
      </c>
      <c r="L27" s="18" t="str" cm="1">
        <f t="array" ref="L27">IFERROR(_xlfn.IFS('Getting Started Worksheet'!B15="Yes",0,'Getting Started Worksheet'!B15="Yes but needs improvement",1,'Getting Started Worksheet'!B15="No",2),"")</f>
        <v/>
      </c>
      <c r="M27" s="18" cm="1">
        <f t="array" ref="M27">IFERROR(_xlfn.XLOOKUP(1, (J$23:J26=J27) *(K$23:K26=K27),IF(Summary!$L27&lt;&gt;0,M$23:M26+1,M$23:M26),,,-1),IF(Summary!$L27&lt;&gt;0,0,-1))</f>
        <v>3</v>
      </c>
      <c r="N27" s="18" t="e" cm="1">
        <f t="array" ref="N27">IF(M27&gt;-1,M27+_xlfn.XLOOKUP(1,($P$24:$P$32=J27)*($Q$24:$Q$32=K27),$R$24:$R$32),-1)</f>
        <v>#N/A</v>
      </c>
      <c r="P27" s="20">
        <v>1</v>
      </c>
      <c r="Q27" s="20">
        <v>2</v>
      </c>
      <c r="R27" s="20">
        <v>0</v>
      </c>
      <c r="AJ27" s="2">
        <v>5</v>
      </c>
      <c r="AK27" s="7" t="str" cm="1">
        <f t="array" ref="AK27">_xlfn.XLOOKUP(1,($I$3:$I$19=$AK$21) * ($J$3:$J$19=$AL$21) * ($L$3:$L$19=AJ27),$H$3:$H$19,"")</f>
        <v/>
      </c>
      <c r="AM27" s="7" t="str" cm="1">
        <f t="array" ref="AM27">_xlfn.XLOOKUP(1,($I$3:$I$19=$AM$21) * ($J$3:$J$19=$AN$21) * ($L$3:$L$19=AJ27),$H$3:$H$19,"")</f>
        <v/>
      </c>
      <c r="AO27" s="7" t="str" cm="1">
        <f t="array" ref="AO27">_xlfn.XLOOKUP(1,($I$3:$I$19=$AO$21) * ($J$3:$J$19=$AP$21) * ($L$3:$L$19=AJ27),$H$3:$H$19,"")</f>
        <v/>
      </c>
    </row>
    <row r="28" spans="8:42" ht="15" thickBot="1">
      <c r="H28" s="17" t="s">
        <v>65</v>
      </c>
      <c r="I28" s="17" t="s">
        <v>14</v>
      </c>
      <c r="J28" s="17" t="str" cm="1">
        <f t="array" ref="J28">IFERROR(_xlfn.IFS('Getting Started Worksheet'!C16="Challenging",1,'Getting Started Worksheet'!C16="Moderate",2,'Getting Started Worksheet'!C16="Easy",3),"")</f>
        <v/>
      </c>
      <c r="K28" s="17" t="str" cm="1">
        <f t="array" ref="K28">IFERROR(_xlfn.IFS('Getting Started Worksheet'!D16="Low",1,'Getting Started Worksheet'!D16="Moderate",2,'Getting Started Worksheet'!D16="High",3),"")</f>
        <v/>
      </c>
      <c r="L28" s="17" t="str" cm="1">
        <f t="array" ref="L28">IFERROR(_xlfn.IFS('Getting Started Worksheet'!B16="Yes",0,'Getting Started Worksheet'!B16="Yes but needs improvement",1,'Getting Started Worksheet'!B16="No",2),"")</f>
        <v/>
      </c>
      <c r="M28" s="17" cm="1">
        <f t="array" ref="M28">IFERROR(_xlfn.XLOOKUP(1, (J$23:J27=J28) *(K$23:K27=K28),IF(Summary!$L28&lt;&gt;0,M$23:M27+1,M$23:M27),,,-1),IF(Summary!$L28&lt;&gt;0,0,-1))</f>
        <v>4</v>
      </c>
      <c r="N28" s="17" t="e" cm="1">
        <f t="array" ref="N28">IF(M28&gt;-1,M28+_xlfn.XLOOKUP(1,($P$24:$P$32=J28)*($Q$24:$Q$32=K28),$R$24:$R$32),-1)</f>
        <v>#N/A</v>
      </c>
      <c r="P28" s="19">
        <v>2</v>
      </c>
      <c r="Q28" s="19">
        <v>2</v>
      </c>
      <c r="R28" s="19">
        <f>COUNTIFS($J$24:$J$40,P27,$K$24:$K$40,Q28,$L$24:$L$40,"&gt;0")+R27</f>
        <v>1</v>
      </c>
      <c r="AJ28" s="2">
        <v>6</v>
      </c>
      <c r="AK28" s="8" t="str" cm="1">
        <f t="array" ref="AK28">_xlfn.XLOOKUP(1,($I$3:$I$19=$AK$21) * ($J$3:$J$19=$AL$21) * ($L$3:$L$19=AJ28),$H$3:$H$19,"")</f>
        <v/>
      </c>
      <c r="AM28" s="8" t="str" cm="1">
        <f t="array" ref="AM28">_xlfn.XLOOKUP(1,($I$3:$I$19=$AM$21) * ($J$3:$J$19=$AN$21) * ($L$3:$L$19=AJ28),$H$3:$H$19,"")</f>
        <v/>
      </c>
      <c r="AO28" s="8" t="str" cm="1">
        <f t="array" ref="AO28">_xlfn.XLOOKUP(1,($I$3:$I$19=$AO$21) * ($J$3:$J$19=$AP$21) * ($L$3:$L$19=AJ28),$H$3:$H$19,"")</f>
        <v/>
      </c>
    </row>
    <row r="29" spans="8:42">
      <c r="H29" s="18" t="s">
        <v>67</v>
      </c>
      <c r="I29" s="18" t="s">
        <v>15</v>
      </c>
      <c r="J29" s="18" t="str" cm="1">
        <f t="array" ref="J29">IFERROR(_xlfn.IFS('Getting Started Worksheet'!C17="Challenging",1,'Getting Started Worksheet'!C17="Moderate",2,'Getting Started Worksheet'!C17="Easy",3),"")</f>
        <v/>
      </c>
      <c r="K29" s="18" t="str" cm="1">
        <f t="array" ref="K29">IFERROR(_xlfn.IFS('Getting Started Worksheet'!D17="Low",1,'Getting Started Worksheet'!D17="Moderate",2,'Getting Started Worksheet'!D17="High",3),"")</f>
        <v/>
      </c>
      <c r="L29" s="18" t="str" cm="1">
        <f t="array" ref="L29">IFERROR(_xlfn.IFS('Getting Started Worksheet'!B17="Yes",0,'Getting Started Worksheet'!B17="Yes but needs improvement",1,'Getting Started Worksheet'!B17="No",2),"")</f>
        <v/>
      </c>
      <c r="M29" s="18" cm="1">
        <f t="array" ref="M29">IFERROR(_xlfn.XLOOKUP(1, (J$23:J28=J29) *(K$23:K28=K29),IF(Summary!$L29&lt;&gt;0,M$23:M28+1,M$23:M28),,,-1),IF(Summary!$L29&lt;&gt;0,0,-1))</f>
        <v>5</v>
      </c>
      <c r="N29" s="18" t="e" cm="1">
        <f t="array" ref="N29">IF(M29&gt;-1,M29+_xlfn.XLOOKUP(1,($P$24:$P$32=J29)*($Q$24:$Q$32=K29),$R$24:$R$32),-1)</f>
        <v>#N/A</v>
      </c>
      <c r="P29" s="20">
        <v>3</v>
      </c>
      <c r="Q29" s="20">
        <v>2</v>
      </c>
      <c r="R29" s="20">
        <f>COUNTIFS($J$24:$J$40,P28,$K$24:$K$40,Q29,$L$24:$L$40,"&gt;0")+R28</f>
        <v>1</v>
      </c>
    </row>
    <row r="30" spans="8:42">
      <c r="H30" s="17" t="s">
        <v>69</v>
      </c>
      <c r="I30" s="17" t="s">
        <v>17</v>
      </c>
      <c r="J30" s="17" t="str" cm="1">
        <f t="array" ref="J30">IFERROR(_xlfn.IFS('Getting Started Worksheet'!C20="Challenging",1,'Getting Started Worksheet'!C20="Moderate",2,'Getting Started Worksheet'!C20="Easy",3),"")</f>
        <v/>
      </c>
      <c r="K30" s="17" t="str" cm="1">
        <f t="array" ref="K30">IFERROR(_xlfn.IFS('Getting Started Worksheet'!D20="Low",1,'Getting Started Worksheet'!D20="Moderate",2,'Getting Started Worksheet'!D20="High",3),"")</f>
        <v/>
      </c>
      <c r="L30" s="17" t="str" cm="1">
        <f t="array" ref="L30">IFERROR(_xlfn.IFS('Getting Started Worksheet'!B20="Yes",0,'Getting Started Worksheet'!B20="Yes but needs improvement",1,'Getting Started Worksheet'!B20="No",2),"")</f>
        <v/>
      </c>
      <c r="M30" s="17" cm="1">
        <f t="array" ref="M30">IFERROR(_xlfn.XLOOKUP(1, (J$23:J29=J30) *(K$23:K29=K30),IF(Summary!$L30&lt;&gt;0,M$23:M29+1,M$23:M29),,,-1),IF(Summary!$L30&lt;&gt;0,0,-1))</f>
        <v>6</v>
      </c>
      <c r="N30" s="17" t="e" cm="1">
        <f t="array" ref="N30">IF(M30&gt;-1,M30+_xlfn.XLOOKUP(1,($P$24:$P$32=J30)*($Q$24:$Q$32=K30),$R$24:$R$32),-1)</f>
        <v>#N/A</v>
      </c>
      <c r="P30" s="19">
        <v>1</v>
      </c>
      <c r="Q30" s="19">
        <v>3</v>
      </c>
      <c r="R30" s="19">
        <v>0</v>
      </c>
    </row>
    <row r="31" spans="8:42">
      <c r="H31" s="18" t="s">
        <v>70</v>
      </c>
      <c r="I31" s="18" t="s">
        <v>18</v>
      </c>
      <c r="J31" s="18" t="str" cm="1">
        <f t="array" ref="J31">IFERROR(_xlfn.IFS('Getting Started Worksheet'!C21="Challenging",1,'Getting Started Worksheet'!C21="Moderate",2,'Getting Started Worksheet'!C21="Easy",3),"")</f>
        <v/>
      </c>
      <c r="K31" s="18" t="str" cm="1">
        <f t="array" ref="K31">IFERROR(_xlfn.IFS('Getting Started Worksheet'!D21="Low",1,'Getting Started Worksheet'!D21="Moderate",2,'Getting Started Worksheet'!D21="High",3),"")</f>
        <v/>
      </c>
      <c r="L31" s="18" t="str" cm="1">
        <f t="array" ref="L31">IFERROR(_xlfn.IFS('Getting Started Worksheet'!B21="Yes",0,'Getting Started Worksheet'!B21="Yes but needs improvement",1,'Getting Started Worksheet'!B21="No",2),"")</f>
        <v/>
      </c>
      <c r="M31" s="18" cm="1">
        <f t="array" ref="M31">IFERROR(_xlfn.XLOOKUP(1, (J$23:J30=J31) *(K$23:K30=K31),IF(Summary!$L31&lt;&gt;0,M$23:M30+1,M$23:M30),,,-1),IF(Summary!$L31&lt;&gt;0,0,-1))</f>
        <v>7</v>
      </c>
      <c r="N31" s="18" t="e" cm="1">
        <f t="array" ref="N31">IF(M31&gt;-1,M31+_xlfn.XLOOKUP(1,($P$24:$P$32=J31)*($Q$24:$Q$32=K31),$R$24:$R$32),-1)</f>
        <v>#N/A</v>
      </c>
      <c r="P31" s="20">
        <v>2</v>
      </c>
      <c r="Q31" s="20">
        <v>3</v>
      </c>
      <c r="R31" s="20">
        <f>COUNTIFS($J$24:$J$40,P30,$K$24:$K$40,Q31,$L$24:$L$40,"&gt;0")+R30</f>
        <v>0</v>
      </c>
    </row>
    <row r="32" spans="8:42">
      <c r="H32" s="17" t="s">
        <v>71</v>
      </c>
      <c r="I32" s="17" t="s">
        <v>19</v>
      </c>
      <c r="J32" s="17" t="str" cm="1">
        <f t="array" ref="J32">IFERROR(_xlfn.IFS('Getting Started Worksheet'!C22="Challenging",1,'Getting Started Worksheet'!C22="Moderate",2,'Getting Started Worksheet'!C22="Easy",3),"")</f>
        <v/>
      </c>
      <c r="K32" s="17" t="str" cm="1">
        <f t="array" ref="K32">IFERROR(_xlfn.IFS('Getting Started Worksheet'!D22="Low",1,'Getting Started Worksheet'!D22="Moderate",2,'Getting Started Worksheet'!D22="High",3),"")</f>
        <v/>
      </c>
      <c r="L32" s="17" t="str" cm="1">
        <f t="array" ref="L32">IFERROR(_xlfn.IFS('Getting Started Worksheet'!B22="Yes",0,'Getting Started Worksheet'!B22="Yes but needs improvement",1,'Getting Started Worksheet'!B22="No",2),"")</f>
        <v/>
      </c>
      <c r="M32" s="17" cm="1">
        <f t="array" ref="M32">IFERROR(_xlfn.XLOOKUP(1, (J$23:J31=J32) *(K$23:K31=K32),IF(Summary!$L32&lt;&gt;0,M$23:M31+1,M$23:M31),,,-1),IF(Summary!$L32&lt;&gt;0,0,-1))</f>
        <v>8</v>
      </c>
      <c r="N32" s="17" t="e" cm="1">
        <f t="array" ref="N32">IF(M32&gt;-1,M32+_xlfn.XLOOKUP(1,($P$24:$P$32=J32)*($Q$24:$Q$32=K32),$R$24:$R$32),-1)</f>
        <v>#N/A</v>
      </c>
      <c r="P32" s="19">
        <v>3</v>
      </c>
      <c r="Q32" s="19">
        <v>3</v>
      </c>
      <c r="R32" s="19">
        <f>COUNTIFS($J$24:$J$40,P31,$K$24:$K$40,Q32,$L$24:$L$40,"&gt;0")+R31</f>
        <v>0</v>
      </c>
    </row>
    <row r="33" spans="1:14">
      <c r="H33" s="18" t="s">
        <v>75</v>
      </c>
      <c r="I33" s="18" t="s">
        <v>21</v>
      </c>
      <c r="J33" s="18" cm="1">
        <f t="array" ref="J33">IFERROR(_xlfn.IFS('Getting Started Worksheet'!C25="Challenging",1,'Getting Started Worksheet'!C25="Moderate",2,'Getting Started Worksheet'!C25="Easy",3),"")</f>
        <v>1</v>
      </c>
      <c r="K33" s="18" cm="1">
        <f t="array" ref="K33">IFERROR(_xlfn.IFS('Getting Started Worksheet'!D25="Low",1,'Getting Started Worksheet'!D25="Moderate",2,'Getting Started Worksheet'!D25="High",3),"")</f>
        <v>2</v>
      </c>
      <c r="L33" s="18" cm="1">
        <f t="array" ref="L33">IFERROR(_xlfn.IFS('Getting Started Worksheet'!B25="Yes",0,'Getting Started Worksheet'!B25="Yes but needs improvement",1,'Getting Started Worksheet'!B25="No",2),"")</f>
        <v>2</v>
      </c>
      <c r="M33" s="18" cm="1">
        <f t="array" ref="M33">IFERROR(_xlfn.XLOOKUP(1, (J$23:J32=J33) *(K$23:K32=K33),IF(Summary!$L33&lt;&gt;0,M$23:M32+1,M$23:M32),,,-1),IF(Summary!$L33&lt;&gt;0,0,-1))</f>
        <v>0</v>
      </c>
      <c r="N33" s="18" cm="1">
        <f t="array" ref="N33">IF(M33&gt;-1,M33+_xlfn.XLOOKUP(1,($P$24:$P$32=J33)*($Q$24:$Q$32=K33),$R$24:$R$32),-1)</f>
        <v>0</v>
      </c>
    </row>
    <row r="34" spans="1:14">
      <c r="H34" s="17" t="s">
        <v>76</v>
      </c>
      <c r="I34" s="17" t="s">
        <v>25</v>
      </c>
      <c r="J34" s="17" cm="1">
        <f t="array" ref="J34">IFERROR(_xlfn.IFS('Getting Started Worksheet'!C26="Challenging",1,'Getting Started Worksheet'!C26="Moderate",2,'Getting Started Worksheet'!C26="Easy",3),"")</f>
        <v>3</v>
      </c>
      <c r="K34" s="17" cm="1">
        <f t="array" ref="K34">IFERROR(_xlfn.IFS('Getting Started Worksheet'!D26="Low",1,'Getting Started Worksheet'!D26="Moderate",2,'Getting Started Worksheet'!D26="High",3),"")</f>
        <v>3</v>
      </c>
      <c r="L34" s="17" cm="1">
        <f t="array" ref="L34">IFERROR(_xlfn.IFS('Getting Started Worksheet'!B26="Yes",0,'Getting Started Worksheet'!B26="Yes but needs improvement",1,'Getting Started Worksheet'!B26="No",2),"")</f>
        <v>1</v>
      </c>
      <c r="M34" s="17" cm="1">
        <f t="array" ref="M34">IFERROR(_xlfn.XLOOKUP(1, (J$23:J33=J34) *(K$23:K33=K34),IF(Summary!$L34&lt;&gt;0,M$23:M33+1,M$23:M33),,,-1),IF(Summary!$L34&lt;&gt;0,0,-1))</f>
        <v>0</v>
      </c>
      <c r="N34" s="17" cm="1">
        <f t="array" ref="N34">IF(M34&gt;-1,M34+_xlfn.XLOOKUP(1,($P$24:$P$32=J34)*($Q$24:$Q$32=K34),$R$24:$R$32),-1)</f>
        <v>0</v>
      </c>
    </row>
    <row r="35" spans="1:14">
      <c r="H35" s="18" t="s">
        <v>77</v>
      </c>
      <c r="I35" s="18" t="s">
        <v>30</v>
      </c>
      <c r="J35" s="18" t="str" cm="1">
        <f t="array" ref="J35">IFERROR(_xlfn.IFS('Getting Started Worksheet'!C29="Challenging",1,'Getting Started Worksheet'!C29="Moderate",2,'Getting Started Worksheet'!C29="Easy",3),"")</f>
        <v/>
      </c>
      <c r="K35" s="18" t="str" cm="1">
        <f t="array" ref="K35">IFERROR(_xlfn.IFS('Getting Started Worksheet'!D29="Low",1,'Getting Started Worksheet'!D29="Moderate",2,'Getting Started Worksheet'!D29="High",3),"")</f>
        <v/>
      </c>
      <c r="L35" s="18" t="str" cm="1">
        <f t="array" ref="L35">IFERROR(_xlfn.IFS('Getting Started Worksheet'!B29="Yes",0,'Getting Started Worksheet'!B29="Yes but needs improvement",1,'Getting Started Worksheet'!B29="No",2),"")</f>
        <v/>
      </c>
      <c r="M35" s="18" cm="1">
        <f t="array" ref="M35">IFERROR(_xlfn.XLOOKUP(1, (J$23:J34=J35) *(K$23:K34=K35),IF(Summary!$L35&lt;&gt;0,M$23:M34+1,M$23:M34),,,-1),IF(Summary!$L35&lt;&gt;0,0,-1))</f>
        <v>9</v>
      </c>
      <c r="N35" s="18" t="e" cm="1">
        <f t="array" ref="N35">IF(M35&gt;-1,M35+_xlfn.XLOOKUP(1,($P$24:$P$32=J35)*($Q$24:$Q$32=K35),$R$24:$R$32),-1)</f>
        <v>#N/A</v>
      </c>
    </row>
    <row r="36" spans="1:14">
      <c r="H36" s="17" t="s">
        <v>78</v>
      </c>
      <c r="I36" s="17" t="s">
        <v>31</v>
      </c>
      <c r="J36" s="17" t="str" cm="1">
        <f t="array" ref="J36">IFERROR(_xlfn.IFS('Getting Started Worksheet'!C30="Challenging",1,'Getting Started Worksheet'!C30="Moderate",2,'Getting Started Worksheet'!C30="Easy",3),"")</f>
        <v/>
      </c>
      <c r="K36" s="17" t="str" cm="1">
        <f t="array" ref="K36">IFERROR(_xlfn.IFS('Getting Started Worksheet'!D30="Low",1,'Getting Started Worksheet'!D30="Moderate",2,'Getting Started Worksheet'!D30="High",3),"")</f>
        <v/>
      </c>
      <c r="L36" s="17" t="str" cm="1">
        <f t="array" ref="L36">IFERROR(_xlfn.IFS('Getting Started Worksheet'!B30="Yes",0,'Getting Started Worksheet'!B30="Yes but needs improvement",1,'Getting Started Worksheet'!B30="No",2),"")</f>
        <v/>
      </c>
      <c r="M36" s="17" cm="1">
        <f t="array" ref="M36">IFERROR(_xlfn.XLOOKUP(1, (J$23:J35=J36) *(K$23:K35=K36),IF(Summary!$L36&lt;&gt;0,M$23:M35+1,M$23:M35),,,-1),IF(Summary!$L36&lt;&gt;0,0,-1))</f>
        <v>10</v>
      </c>
      <c r="N36" s="17" t="e" cm="1">
        <f t="array" ref="N36">IF(M36&gt;-1,M36+_xlfn.XLOOKUP(1,($P$24:$P$32=J36)*($Q$24:$Q$32=K36),$R$24:$R$32),-1)</f>
        <v>#N/A</v>
      </c>
    </row>
    <row r="37" spans="1:14">
      <c r="H37" s="18" t="s">
        <v>79</v>
      </c>
      <c r="I37" s="18" t="s">
        <v>32</v>
      </c>
      <c r="J37" s="18" t="str" cm="1">
        <f t="array" ref="J37">IFERROR(_xlfn.IFS('Getting Started Worksheet'!C31="Challenging",1,'Getting Started Worksheet'!C31="Moderate",2,'Getting Started Worksheet'!C31="Easy",3),"")</f>
        <v/>
      </c>
      <c r="K37" s="18" t="str" cm="1">
        <f t="array" ref="K37">IFERROR(_xlfn.IFS('Getting Started Worksheet'!D31="Low",1,'Getting Started Worksheet'!D31="Moderate",2,'Getting Started Worksheet'!D31="High",3),"")</f>
        <v/>
      </c>
      <c r="L37" s="18" t="str" cm="1">
        <f t="array" ref="L37">IFERROR(_xlfn.IFS('Getting Started Worksheet'!B31="Yes",0,'Getting Started Worksheet'!B31="Yes but needs improvement",1,'Getting Started Worksheet'!B31="No",2),"")</f>
        <v/>
      </c>
      <c r="M37" s="18" cm="1">
        <f t="array" ref="M37">IFERROR(_xlfn.XLOOKUP(1, (J$23:J36=J37) *(K$23:K36=K37),IF(Summary!$L37&lt;&gt;0,M$23:M36+1,M$23:M36),,,-1),IF(Summary!$L37&lt;&gt;0,0,-1))</f>
        <v>11</v>
      </c>
      <c r="N37" s="18" t="e" cm="1">
        <f t="array" ref="N37">IF(M37&gt;-1,M37+_xlfn.XLOOKUP(1,($P$24:$P$32=J37)*($Q$24:$Q$32=K37),$R$24:$R$32),-1)</f>
        <v>#N/A</v>
      </c>
    </row>
    <row r="38" spans="1:14">
      <c r="H38" s="17" t="s">
        <v>81</v>
      </c>
      <c r="I38" s="17" t="s">
        <v>34</v>
      </c>
      <c r="J38" s="17" t="str" cm="1">
        <f t="array" ref="J38">IFERROR(_xlfn.IFS('Getting Started Worksheet'!C34="Challenging",1,'Getting Started Worksheet'!C34="Moderate",2,'Getting Started Worksheet'!C34="Easy",3),"")</f>
        <v/>
      </c>
      <c r="K38" s="17" t="str" cm="1">
        <f t="array" ref="K38">IFERROR(_xlfn.IFS('Getting Started Worksheet'!D34="Low",1,'Getting Started Worksheet'!D34="Moderate",2,'Getting Started Worksheet'!D34="High",3),"")</f>
        <v/>
      </c>
      <c r="L38" s="17" t="str" cm="1">
        <f t="array" ref="L38">IFERROR(_xlfn.IFS('Getting Started Worksheet'!B34="Yes",0,'Getting Started Worksheet'!B34="Yes but needs improvement",1,'Getting Started Worksheet'!B34="No",2),"")</f>
        <v/>
      </c>
      <c r="M38" s="17" cm="1">
        <f t="array" ref="M38">IFERROR(_xlfn.XLOOKUP(1, (J$23:J37=J38) *(K$23:K37=K38),IF(Summary!$L38&lt;&gt;0,M$23:M37+1,M$23:M37),,,-1),IF(Summary!$L38&lt;&gt;0,0,-1))</f>
        <v>12</v>
      </c>
      <c r="N38" s="17" t="e" cm="1">
        <f t="array" ref="N38">IF(M38&gt;-1,M38+_xlfn.XLOOKUP(1,($P$24:$P$32=J38)*($Q$24:$Q$32=K38),$R$24:$R$32),-1)</f>
        <v>#N/A</v>
      </c>
    </row>
    <row r="39" spans="1:14">
      <c r="H39" s="18" t="s">
        <v>82</v>
      </c>
      <c r="I39" s="18" t="s">
        <v>35</v>
      </c>
      <c r="J39" s="18" t="str" cm="1">
        <f t="array" ref="J39">IFERROR(_xlfn.IFS('Getting Started Worksheet'!C35="Challenging",1,'Getting Started Worksheet'!C35="Moderate",2,'Getting Started Worksheet'!C35="Easy",3),"")</f>
        <v/>
      </c>
      <c r="K39" s="18" t="str" cm="1">
        <f t="array" ref="K39">IFERROR(_xlfn.IFS('Getting Started Worksheet'!D35="Low",1,'Getting Started Worksheet'!D35="Moderate",2,'Getting Started Worksheet'!D35="High",3),"")</f>
        <v/>
      </c>
      <c r="L39" s="18" t="str" cm="1">
        <f t="array" ref="L39">IFERROR(_xlfn.IFS('Getting Started Worksheet'!B35="Yes",0,'Getting Started Worksheet'!B35="Yes but needs improvement",1,'Getting Started Worksheet'!B35="No",2),"")</f>
        <v/>
      </c>
      <c r="M39" s="18" cm="1">
        <f t="array" ref="M39">IFERROR(_xlfn.XLOOKUP(1, (J$23:J38=J39) *(K$23:K38=K39),IF(Summary!$L39&lt;&gt;0,M$23:M38+1,M$23:M38),,,-1),IF(Summary!$L39&lt;&gt;0,0,-1))</f>
        <v>13</v>
      </c>
      <c r="N39" s="18" t="e" cm="1">
        <f t="array" ref="N39">IF(M39&gt;-1,M39+_xlfn.XLOOKUP(1,($P$24:$P$32=J39)*($Q$24:$Q$32=K39),$R$24:$R$32),-1)</f>
        <v>#N/A</v>
      </c>
    </row>
    <row r="40" spans="1:14">
      <c r="H40" s="17" t="s">
        <v>83</v>
      </c>
      <c r="I40" s="17" t="s">
        <v>36</v>
      </c>
      <c r="J40" s="17" t="str" cm="1">
        <f t="array" ref="J40">IFERROR(_xlfn.IFS('Getting Started Worksheet'!C36="Challenging",1,'Getting Started Worksheet'!C36="Moderate",2,'Getting Started Worksheet'!C36="Easy",3),"")</f>
        <v/>
      </c>
      <c r="K40" s="17" t="str" cm="1">
        <f t="array" ref="K40">IFERROR(_xlfn.IFS('Getting Started Worksheet'!D36="Low",1,'Getting Started Worksheet'!D36="Moderate",2,'Getting Started Worksheet'!D36="High",3),"")</f>
        <v/>
      </c>
      <c r="L40" s="17" t="str" cm="1">
        <f t="array" ref="L40">IFERROR(_xlfn.IFS('Getting Started Worksheet'!B36="Yes",0,'Getting Started Worksheet'!B36="Yes but needs improvement",1,'Getting Started Worksheet'!B36="No",2),"")</f>
        <v/>
      </c>
      <c r="M40" s="17" cm="1">
        <f t="array" ref="M40">IFERROR(_xlfn.XLOOKUP(1, (J$23:J39=J40) *(K$23:K39=K40),IF(Summary!$L40&lt;&gt;0,M$23:M39+1,M$23:M39),,,-1),IF(Summary!$L40&lt;&gt;0,0,-1))</f>
        <v>14</v>
      </c>
      <c r="N40" s="17" t="e" cm="1">
        <f t="array" ref="N40">IF(M40&gt;-1,M40+_xlfn.XLOOKUP(1,($P$24:$P$32=J40)*($Q$24:$Q$32=K40),$R$24:$R$32),-1)</f>
        <v>#N/A</v>
      </c>
    </row>
    <row r="41" spans="1:14">
      <c r="I41" s="2" t="str" cm="1">
        <f t="array" ref="I41">IFERROR(_xlfn.IFS('Getting Started Worksheet'!D60="Low",1,'Getting Started Worksheet'!D60="Moderate",2,'Getting Started Worksheet'!D60="High",3),"")</f>
        <v/>
      </c>
      <c r="J41" s="2" t="str" cm="1">
        <f t="array" ref="J41">IFERROR(_xlfn.IFS('Getting Started Worksheet'!B39="Yes",0,'Getting Started Worksheet'!B39="Yes but needs improvement",1,'Getting Started Worksheet'!B39="No",2),"")</f>
        <v/>
      </c>
    </row>
    <row r="42" spans="1:14" ht="16.5">
      <c r="A42" s="13" t="s">
        <v>93</v>
      </c>
    </row>
    <row r="43" spans="1:14">
      <c r="A43" s="2" t="s">
        <v>94</v>
      </c>
    </row>
    <row r="44" spans="1:14">
      <c r="B44" s="22" t="s">
        <v>95</v>
      </c>
    </row>
    <row r="45" spans="1:14">
      <c r="A45" s="21" t="s">
        <v>96</v>
      </c>
      <c r="B45" s="50"/>
      <c r="C45" s="50"/>
      <c r="D45" s="50"/>
      <c r="E45" s="50"/>
    </row>
    <row r="46" spans="1:14">
      <c r="A46" s="21" t="s">
        <v>97</v>
      </c>
      <c r="B46" s="50"/>
      <c r="C46" s="50"/>
      <c r="D46" s="50"/>
      <c r="E46" s="50"/>
    </row>
    <row r="47" spans="1:14">
      <c r="A47" s="21" t="s">
        <v>98</v>
      </c>
      <c r="B47" s="50"/>
      <c r="C47" s="50"/>
      <c r="D47" s="50"/>
      <c r="E47" s="50"/>
    </row>
    <row r="48" spans="1:14"/>
    <row r="49" spans="1:9" ht="16.350000000000001" customHeight="1">
      <c r="A49" s="49" t="s">
        <v>99</v>
      </c>
      <c r="B49" s="49"/>
      <c r="C49" s="49"/>
      <c r="D49" s="49"/>
      <c r="E49" s="49"/>
      <c r="F49" s="49"/>
      <c r="G49" s="4"/>
      <c r="H49" s="4"/>
      <c r="I49" s="4"/>
    </row>
    <row r="50" spans="1:9" ht="16.350000000000001" customHeight="1">
      <c r="A50" s="49"/>
      <c r="B50" s="49"/>
      <c r="C50" s="49"/>
      <c r="D50" s="49"/>
      <c r="E50" s="49"/>
      <c r="F50" s="49"/>
      <c r="G50" s="4"/>
      <c r="H50" s="4"/>
      <c r="I50" s="4"/>
    </row>
    <row r="51" spans="1:9" ht="16.350000000000001" customHeight="1">
      <c r="A51" s="46" t="s">
        <v>100</v>
      </c>
      <c r="B51" s="46"/>
      <c r="C51" s="46"/>
      <c r="D51" s="46"/>
      <c r="E51" s="46"/>
      <c r="F51" s="46"/>
      <c r="G51" s="4"/>
      <c r="H51" s="4"/>
      <c r="I51" s="4"/>
    </row>
    <row r="52" spans="1:9" ht="15" thickBot="1">
      <c r="A52" s="46"/>
      <c r="B52" s="46"/>
      <c r="C52" s="46"/>
      <c r="D52" s="46"/>
      <c r="E52" s="46"/>
      <c r="F52" s="46"/>
    </row>
    <row r="53" spans="1:9" ht="15" hidden="1" thickBot="1">
      <c r="A53" s="2">
        <v>1</v>
      </c>
      <c r="C53" s="2">
        <v>2</v>
      </c>
      <c r="E53" s="2">
        <v>3</v>
      </c>
    </row>
    <row r="54" spans="1:9" ht="57" customHeight="1" thickBot="1">
      <c r="A54" s="47" t="s">
        <v>101</v>
      </c>
      <c r="B54" s="48"/>
      <c r="C54" s="47" t="s">
        <v>102</v>
      </c>
      <c r="D54" s="48"/>
      <c r="E54" s="47" t="s">
        <v>103</v>
      </c>
      <c r="F54" s="48"/>
    </row>
    <row r="55" spans="1:9" ht="57" customHeight="1" thickBot="1">
      <c r="A55" s="9" t="s">
        <v>42</v>
      </c>
      <c r="B55" s="10" t="s">
        <v>89</v>
      </c>
      <c r="C55" s="9" t="s">
        <v>42</v>
      </c>
      <c r="D55" s="10" t="s">
        <v>89</v>
      </c>
      <c r="E55" s="11" t="s">
        <v>42</v>
      </c>
      <c r="F55" s="10" t="s">
        <v>89</v>
      </c>
    </row>
    <row r="56" spans="1:9" ht="128.25">
      <c r="A56" s="23" t="str" cm="1">
        <f t="array" ref="A56">_xlfn.XLOOKUP(1,($K$24:$K$40=$A$53)*($L$24:$L$40&lt;&gt;0)*($N$24:$N$40=H56),$H$24:$H$40,"")</f>
        <v/>
      </c>
      <c r="B56" s="24" t="str">
        <f>_xlfn.XLOOKUP(A56,$H$24:$H$40,$I$24:$I$40,"")</f>
        <v/>
      </c>
      <c r="C56" s="23" t="str" cm="1">
        <f t="array" ref="C56">_xlfn.XLOOKUP(1,($K$24:$K$40=C$53)*($L$24:$L$40&lt;&gt;0)*($N$24:$N$40=$H56),$H$24:$H$40,"")</f>
        <v>Reporting Plan</v>
      </c>
      <c r="D56" s="24" t="str">
        <f>_xlfn.XLOOKUP(C56,$H$24:$H$40,$I$24:$I$40,"")</f>
        <v>Develop a reporting plan and assign responsibility for monitoring and tracking key energy metrics with the data you currently have.</v>
      </c>
      <c r="E56" s="23" t="str" cm="1">
        <f t="array" ref="E56">_xlfn.XLOOKUP(1,($K$24:$K$40=E$53)*($L$24:$L$40&lt;&gt;0)*($N$24:$N$40=$H56),$H$24:$H$40,"")</f>
        <v>Baseline Model</v>
      </c>
      <c r="F56" s="24" t="str">
        <f>_xlfn.XLOOKUP(E56,$H$24:$H$40,$I$24:$I$40,"")</f>
        <v>Develop a baseline model to normalize energy consumption against drivers like production, occupancy, or outside temperature.</v>
      </c>
      <c r="H56" s="2">
        <v>0</v>
      </c>
    </row>
    <row r="57" spans="1:9" ht="112.5" customHeight="1">
      <c r="A57" s="25" t="str" cm="1">
        <f t="array" ref="A57">_xlfn.XLOOKUP(1,($K$24:$K$40=$A$53)*($L$24:$L$40&lt;&gt;0)*($N$24:$N$40=H57),$H$24:$H$40,"")</f>
        <v/>
      </c>
      <c r="B57" s="26" t="str">
        <f t="shared" ref="B57:B70" si="2">_xlfn.XLOOKUP(A57,$H$24:$H$40,$I$24:$I$40,"")</f>
        <v/>
      </c>
      <c r="C57" s="25" t="str" cm="1">
        <f t="array" ref="C57">_xlfn.XLOOKUP(1,($K$24:$K$40=C$53)*($L$24:$L$40&lt;&gt;0)*($N$24:$N$40=$H57),$H$24:$H$40,"")</f>
        <v/>
      </c>
      <c r="D57" s="26" t="str">
        <f t="shared" ref="D57:D70" si="3">_xlfn.XLOOKUP(C57,$H$24:$H$40,$I$24:$I$40,"")</f>
        <v/>
      </c>
      <c r="E57" s="25" t="str" cm="1">
        <f t="array" ref="E57">_xlfn.XLOOKUP(1,($K$24:$K$40=E$53)*($L$24:$L$40&lt;&gt;0)*($N$24:$N$40=$H57),$H$24:$H$40,"")</f>
        <v/>
      </c>
      <c r="F57" s="26" t="str">
        <f t="shared" ref="F57:F70" si="4">_xlfn.XLOOKUP(E57,$H$24:$H$40,$I$24:$I$40,"")</f>
        <v/>
      </c>
      <c r="H57" s="2">
        <v>1</v>
      </c>
    </row>
    <row r="58" spans="1:9" ht="57" customHeight="1">
      <c r="A58" s="25" t="str" cm="1">
        <f t="array" ref="A58">_xlfn.XLOOKUP(1,($K$24:$K$40=$A$53)*($L$24:$L$40&lt;&gt;0)*($N$24:$N$40=H58),$H$24:$H$40,"")</f>
        <v/>
      </c>
      <c r="B58" s="26" t="str">
        <f t="shared" si="2"/>
        <v/>
      </c>
      <c r="C58" s="25" t="str" cm="1">
        <f t="array" ref="C58">_xlfn.XLOOKUP(1,($K$24:$K$40=C$53)*($L$24:$L$40&lt;&gt;0)*($N$24:$N$40=$H58),$H$24:$H$40,"")</f>
        <v/>
      </c>
      <c r="D58" s="26" t="str">
        <f t="shared" si="3"/>
        <v/>
      </c>
      <c r="E58" s="25" t="str" cm="1">
        <f t="array" ref="E58">_xlfn.XLOOKUP(1,($K$24:$K$40=E$53)*($L$24:$L$40&lt;&gt;0)*($N$24:$N$40=$H58),$H$24:$H$40,"")</f>
        <v/>
      </c>
      <c r="F58" s="26" t="str">
        <f t="shared" si="4"/>
        <v/>
      </c>
      <c r="H58" s="2">
        <v>2</v>
      </c>
    </row>
    <row r="59" spans="1:9" ht="57" customHeight="1">
      <c r="A59" s="25" t="str" cm="1">
        <f t="array" ref="A59">_xlfn.XLOOKUP(1,($K$24:$K$40=$A$53)*($L$24:$L$40&lt;&gt;0)*($N$24:$N$40=H59),$H$24:$H$40,"")</f>
        <v/>
      </c>
      <c r="B59" s="26" t="str">
        <f t="shared" si="2"/>
        <v/>
      </c>
      <c r="C59" s="25" t="str" cm="1">
        <f t="array" ref="C59">_xlfn.XLOOKUP(1,($K$24:$K$40=C$53)*($L$24:$L$40&lt;&gt;0)*($N$24:$N$40=$H59),$H$24:$H$40,"")</f>
        <v/>
      </c>
      <c r="D59" s="26" t="str">
        <f t="shared" si="3"/>
        <v/>
      </c>
      <c r="E59" s="25" t="str" cm="1">
        <f t="array" ref="E59">_xlfn.XLOOKUP(1,($K$24:$K$40=E$53)*($L$24:$L$40&lt;&gt;0)*($N$24:$N$40=$H59),$H$24:$H$40,"")</f>
        <v/>
      </c>
      <c r="F59" s="26" t="str">
        <f t="shared" si="4"/>
        <v/>
      </c>
      <c r="H59" s="2">
        <v>3</v>
      </c>
    </row>
    <row r="60" spans="1:9" ht="57" customHeight="1">
      <c r="A60" s="25" t="str" cm="1">
        <f t="array" ref="A60">_xlfn.XLOOKUP(1,($K$24:$K$40=$A$53)*($L$24:$L$40&lt;&gt;0)*($N$24:$N$40=H60),$H$24:$H$40,"")</f>
        <v/>
      </c>
      <c r="B60" s="26" t="str">
        <f t="shared" si="2"/>
        <v/>
      </c>
      <c r="C60" s="25" t="str" cm="1">
        <f t="array" ref="C60">_xlfn.XLOOKUP(1,($K$24:$K$40=C$53)*($L$24:$L$40&lt;&gt;0)*($N$24:$N$40=$H60),$H$24:$H$40,"")</f>
        <v/>
      </c>
      <c r="D60" s="26" t="str">
        <f t="shared" si="3"/>
        <v/>
      </c>
      <c r="E60" s="25" t="str" cm="1">
        <f t="array" ref="E60">_xlfn.XLOOKUP(1,($K$24:$K$40=E$53)*($L$24:$L$40&lt;&gt;0)*($N$24:$N$40=$H60),$H$24:$H$40,"")</f>
        <v/>
      </c>
      <c r="F60" s="26" t="str">
        <f t="shared" si="4"/>
        <v/>
      </c>
      <c r="H60" s="2">
        <v>4</v>
      </c>
    </row>
    <row r="61" spans="1:9" ht="57" customHeight="1">
      <c r="A61" s="25" t="str" cm="1">
        <f t="array" ref="A61">_xlfn.XLOOKUP(1,($K$24:$K$40=$A$53)*($L$24:$L$40&lt;&gt;0)*($N$24:$N$40=H61),$H$24:$H$40,"")</f>
        <v/>
      </c>
      <c r="B61" s="26" t="str">
        <f t="shared" si="2"/>
        <v/>
      </c>
      <c r="C61" s="25" t="str" cm="1">
        <f t="array" ref="C61">_xlfn.XLOOKUP(1,($K$24:$K$40=C$53)*($L$24:$L$40&lt;&gt;0)*($N$24:$N$40=$H61),$H$24:$H$40,"")</f>
        <v/>
      </c>
      <c r="D61" s="26" t="str">
        <f t="shared" si="3"/>
        <v/>
      </c>
      <c r="E61" s="25" t="str" cm="1">
        <f t="array" ref="E61">_xlfn.XLOOKUP(1,($K$24:$K$40=E$53)*($L$24:$L$40&lt;&gt;0)*($N$24:$N$40=$H61),$H$24:$H$40,"")</f>
        <v/>
      </c>
      <c r="F61" s="26" t="str">
        <f t="shared" si="4"/>
        <v/>
      </c>
      <c r="H61" s="2">
        <v>5</v>
      </c>
    </row>
    <row r="62" spans="1:9" ht="57" customHeight="1">
      <c r="A62" s="25" t="str" cm="1">
        <f t="array" ref="A62">_xlfn.XLOOKUP(1,($K$24:$K$40=$A$53)*($L$24:$L$40&lt;&gt;0)*($N$24:$N$40=H62),$H$24:$H$40,"")</f>
        <v/>
      </c>
      <c r="B62" s="26" t="str">
        <f t="shared" si="2"/>
        <v/>
      </c>
      <c r="C62" s="25" t="str" cm="1">
        <f t="array" ref="C62">_xlfn.XLOOKUP(1,($K$24:$K$40=C$53)*($L$24:$L$40&lt;&gt;0)*($N$24:$N$40=$H62),$H$24:$H$40,"")</f>
        <v/>
      </c>
      <c r="D62" s="26" t="str">
        <f t="shared" si="3"/>
        <v/>
      </c>
      <c r="E62" s="25" t="str" cm="1">
        <f t="array" ref="E62">_xlfn.XLOOKUP(1,($K$24:$K$40=E$53)*($L$24:$L$40&lt;&gt;0)*($N$24:$N$40=$H62),$H$24:$H$40,"")</f>
        <v/>
      </c>
      <c r="F62" s="26" t="str">
        <f t="shared" si="4"/>
        <v/>
      </c>
      <c r="H62" s="2">
        <v>6</v>
      </c>
    </row>
    <row r="63" spans="1:9" ht="57" customHeight="1">
      <c r="A63" s="25" t="str" cm="1">
        <f t="array" ref="A63">_xlfn.XLOOKUP(1,($K$24:$K$40=$A$53)*($L$24:$L$40&lt;&gt;0)*($N$24:$N$40=H63),$H$24:$H$40,"")</f>
        <v/>
      </c>
      <c r="B63" s="26" t="str">
        <f t="shared" si="2"/>
        <v/>
      </c>
      <c r="C63" s="25" t="str" cm="1">
        <f t="array" ref="C63">_xlfn.XLOOKUP(1,($K$24:$K$40=C$53)*($L$24:$L$40&lt;&gt;0)*($N$24:$N$40=$H63),$H$24:$H$40,"")</f>
        <v/>
      </c>
      <c r="D63" s="26" t="str">
        <f t="shared" si="3"/>
        <v/>
      </c>
      <c r="E63" s="25"/>
      <c r="F63" s="26" t="str">
        <f t="shared" si="4"/>
        <v/>
      </c>
      <c r="H63" s="2">
        <v>7</v>
      </c>
    </row>
    <row r="64" spans="1:9" ht="57" customHeight="1">
      <c r="A64" s="25" t="str" cm="1">
        <f t="array" ref="A64">_xlfn.XLOOKUP(1,($K$24:$K$40=$A$53)*($L$24:$L$40&lt;&gt;0)*($N$24:$N$40=H64),$H$24:$H$40,"")</f>
        <v/>
      </c>
      <c r="B64" s="26" t="str">
        <f t="shared" si="2"/>
        <v/>
      </c>
      <c r="C64" s="25" t="str" cm="1">
        <f t="array" ref="C64">_xlfn.XLOOKUP(1,($K$24:$K$40=C$53)*($L$24:$L$40&lt;&gt;0)*($N$24:$N$40=$H64),$H$24:$H$40,"")</f>
        <v/>
      </c>
      <c r="D64" s="26" t="str">
        <f t="shared" si="3"/>
        <v/>
      </c>
      <c r="E64" s="25"/>
      <c r="F64" s="26" t="str">
        <f t="shared" si="4"/>
        <v/>
      </c>
      <c r="H64" s="2">
        <v>8</v>
      </c>
    </row>
    <row r="65" spans="1:8" ht="57" customHeight="1">
      <c r="A65" s="25" t="str" cm="1">
        <f t="array" ref="A65">_xlfn.XLOOKUP(1,($K$24:$K$40=$A$53)*($L$24:$L$40&lt;&gt;0)*($N$24:$N$40=H65),$H$24:$H$40,"")</f>
        <v/>
      </c>
      <c r="B65" s="26" t="str">
        <f t="shared" si="2"/>
        <v/>
      </c>
      <c r="C65" s="25" t="str" cm="1">
        <f t="array" ref="C65">_xlfn.XLOOKUP(1,($K$24:$K$40=C$53)*($L$24:$L$40&lt;&gt;0)*($N$24:$N$40=$H65),$H$24:$H$40,"")</f>
        <v/>
      </c>
      <c r="D65" s="26" t="str">
        <f t="shared" si="3"/>
        <v/>
      </c>
      <c r="E65" s="25"/>
      <c r="F65" s="26" t="str">
        <f t="shared" si="4"/>
        <v/>
      </c>
      <c r="H65" s="2">
        <v>9</v>
      </c>
    </row>
    <row r="66" spans="1:8" ht="57" customHeight="1">
      <c r="A66" s="25" t="str" cm="1">
        <f t="array" ref="A66">_xlfn.XLOOKUP(1,($K$24:$K$40=$A$53)*($L$24:$L$40&lt;&gt;0)*($N$24:$N$40=H66),$H$24:$H$40,"")</f>
        <v/>
      </c>
      <c r="B66" s="26" t="str">
        <f t="shared" si="2"/>
        <v/>
      </c>
      <c r="C66" s="25" t="str" cm="1">
        <f t="array" ref="C66">_xlfn.XLOOKUP(1,($K$24:$K$40=C$53)*($L$24:$L$40&lt;&gt;0)*($N$24:$N$40=$H66),$H$24:$H$40,"")</f>
        <v/>
      </c>
      <c r="D66" s="26" t="str">
        <f t="shared" si="3"/>
        <v/>
      </c>
      <c r="E66" s="25"/>
      <c r="F66" s="26" t="str">
        <f t="shared" si="4"/>
        <v/>
      </c>
      <c r="H66" s="2">
        <v>10</v>
      </c>
    </row>
    <row r="67" spans="1:8" ht="57" customHeight="1">
      <c r="A67" s="25" t="str" cm="1">
        <f t="array" ref="A67">_xlfn.XLOOKUP(1,($K$24:$K$40=$A$53)*($L$24:$L$40&lt;&gt;0)*($N$24:$N$40=H67),$H$24:$H$40,"")</f>
        <v/>
      </c>
      <c r="B67" s="26" t="str">
        <f t="shared" si="2"/>
        <v/>
      </c>
      <c r="C67" s="25" t="str" cm="1">
        <f t="array" ref="C67">_xlfn.XLOOKUP(1,($K$24:$K$40=C$53)*($L$24:$L$40&lt;&gt;0)*($N$24:$N$40=$H67),$H$24:$H$40,"")</f>
        <v/>
      </c>
      <c r="D67" s="26" t="str">
        <f t="shared" si="3"/>
        <v/>
      </c>
      <c r="E67" s="25"/>
      <c r="F67" s="26" t="str">
        <f t="shared" si="4"/>
        <v/>
      </c>
      <c r="H67" s="2">
        <v>11</v>
      </c>
    </row>
    <row r="68" spans="1:8" ht="57" customHeight="1">
      <c r="A68" s="25" t="str" cm="1">
        <f t="array" ref="A68">_xlfn.XLOOKUP(1,($K$24:$K$40=$A$53)*($L$24:$L$40&lt;&gt;0)*($N$24:$N$40=H68),$H$24:$H$40,"")</f>
        <v/>
      </c>
      <c r="B68" s="26" t="str">
        <f t="shared" si="2"/>
        <v/>
      </c>
      <c r="C68" s="25" t="str" cm="1">
        <f t="array" ref="C68">_xlfn.XLOOKUP(1,($K$24:$K$40=C$53)*($L$24:$L$40&lt;&gt;0)*($N$24:$N$40=$H68),$H$24:$H$40,"")</f>
        <v/>
      </c>
      <c r="D68" s="26" t="str">
        <f t="shared" si="3"/>
        <v/>
      </c>
      <c r="E68" s="25"/>
      <c r="F68" s="26" t="str">
        <f t="shared" si="4"/>
        <v/>
      </c>
      <c r="H68" s="2">
        <v>12</v>
      </c>
    </row>
    <row r="69" spans="1:8" ht="57" customHeight="1">
      <c r="A69" s="25" t="str" cm="1">
        <f t="array" ref="A69">_xlfn.XLOOKUP(1,($K$24:$K$40=$A$53)*($L$24:$L$40&lt;&gt;0)*($N$24:$N$40=H69),$H$24:$H$40,"")</f>
        <v/>
      </c>
      <c r="B69" s="26" t="str">
        <f t="shared" si="2"/>
        <v/>
      </c>
      <c r="C69" s="25" t="str" cm="1">
        <f t="array" ref="C69">_xlfn.XLOOKUP(1,($K$24:$K$40=C$53)*($L$24:$L$40&lt;&gt;0)*($N$24:$N$40=$H69),$H$24:$H$40,"")</f>
        <v/>
      </c>
      <c r="D69" s="26" t="str">
        <f t="shared" si="3"/>
        <v/>
      </c>
      <c r="E69" s="25"/>
      <c r="F69" s="26" t="str">
        <f t="shared" si="4"/>
        <v/>
      </c>
      <c r="H69" s="2">
        <v>13</v>
      </c>
    </row>
    <row r="70" spans="1:8" ht="57" customHeight="1" thickBot="1">
      <c r="A70" s="27" t="str" cm="1">
        <f t="array" ref="A70">_xlfn.XLOOKUP(1,($K$24:$K$40=$A$53)*($L$24:$L$40&lt;&gt;0)*($N$24:$N$40=H70),$H$24:$H$40,"")</f>
        <v/>
      </c>
      <c r="B70" s="28" t="str">
        <f t="shared" si="2"/>
        <v/>
      </c>
      <c r="C70" s="27" t="str" cm="1">
        <f t="array" ref="C70">_xlfn.XLOOKUP(1,($K$24:$K$40=C$53)*($L$24:$L$40&lt;&gt;0)*($N$24:$N$40=$H70),$H$24:$H$40,"")</f>
        <v/>
      </c>
      <c r="D70" s="28" t="str">
        <f t="shared" si="3"/>
        <v/>
      </c>
      <c r="E70" s="27"/>
      <c r="F70" s="28" t="str">
        <f t="shared" si="4"/>
        <v/>
      </c>
      <c r="H70" s="2">
        <v>14</v>
      </c>
    </row>
    <row r="71" spans="1:8"/>
    <row r="75" spans="1:8" hidden="1">
      <c r="G75" s="2" t="str" cm="1">
        <f t="array" ref="G75">_xlfn.XLOOKUP(1,($I$3:$I$19=$AO$21) * ($J$3:$J$19=$AP$21) * ($L$3:$L$19=#REF!),$H$3:$H$19,"")</f>
        <v/>
      </c>
    </row>
  </sheetData>
  <mergeCells count="9">
    <mergeCell ref="A3:F10"/>
    <mergeCell ref="B45:E45"/>
    <mergeCell ref="B46:E46"/>
    <mergeCell ref="B47:E47"/>
    <mergeCell ref="A54:B54"/>
    <mergeCell ref="E54:F54"/>
    <mergeCell ref="C54:D54"/>
    <mergeCell ref="A49:F50"/>
    <mergeCell ref="A51:F52"/>
  </mergeCells>
  <pageMargins left="0.7" right="0.7" top="0.75" bottom="0.75" header="0.3" footer="0.3"/>
  <pageSetup scale="94" fitToHeight="0" orientation="landscape" r:id="rId1"/>
  <headerFooter>
    <oddHeader>&amp;L&amp;G</oddHeader>
  </headerFooter>
  <ignoredErrors>
    <ignoredError sqref="C56:E70" formula="1"/>
  </ignoredErrors>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1FB07EAF91C5B4C82121B7C3CF04936" ma:contentTypeVersion="16" ma:contentTypeDescription="Crée un document." ma:contentTypeScope="" ma:versionID="59a6f42f9db46102a1dde0fc6e5e19e8">
  <xsd:schema xmlns:xsd="http://www.w3.org/2001/XMLSchema" xmlns:xs="http://www.w3.org/2001/XMLSchema" xmlns:p="http://schemas.microsoft.com/office/2006/metadata/properties" xmlns:ns2="dea40994-8253-4ce7-b671-624da6da63b5" xmlns:ns3="42f7426d-460a-433c-9f53-26f148e10290" targetNamespace="http://schemas.microsoft.com/office/2006/metadata/properties" ma:root="true" ma:fieldsID="962f591ce740250bfa8a0e11001ff3b8" ns2:_="" ns3:_="">
    <xsd:import namespace="dea40994-8253-4ce7-b671-624da6da63b5"/>
    <xsd:import namespace="42f7426d-460a-433c-9f53-26f148e1029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_Flow_SignoffStatu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a40994-8253-4ce7-b671-624da6da63b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Balises d’images" ma:readOnly="false" ma:fieldId="{5cf76f15-5ced-4ddc-b409-7134ff3c332f}" ma:taxonomyMulti="true" ma:sspId="83d0b4d8-5c5f-4185-942c-a9d3a023e78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_Flow_SignoffStatus" ma:index="21" nillable="true" ma:displayName="État de validation" ma:internalName="_x00c9_tat_x0020_de_x0020_validation">
      <xsd:simpleType>
        <xsd:restriction base="dms:Text"/>
      </xsd:simpleType>
    </xsd:element>
    <xsd:element name="MediaServiceLocation" ma:index="22" nillable="true" ma:displayName="Location" ma:indexed="true" ma:internalName="MediaServiceLocation"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2f7426d-460a-433c-9f53-26f148e10290" elementFormDefault="qualified">
    <xsd:import namespace="http://schemas.microsoft.com/office/2006/documentManagement/types"/>
    <xsd:import namespace="http://schemas.microsoft.com/office/infopath/2007/PartnerControls"/>
    <xsd:element name="SharedWithUsers" ma:index="10"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Partagé avec détails" ma:internalName="SharedWithDetails" ma:readOnly="true">
      <xsd:simpleType>
        <xsd:restriction base="dms:Note">
          <xsd:maxLength value="255"/>
        </xsd:restriction>
      </xsd:simpleType>
    </xsd:element>
    <xsd:element name="TaxCatchAll" ma:index="14" nillable="true" ma:displayName="Taxonomy Catch All Column" ma:hidden="true" ma:list="{dab4cbb3-1fb0-4522-9371-c65d6a1dfbf7}" ma:internalName="TaxCatchAll" ma:showField="CatchAllData" ma:web="42f7426d-460a-433c-9f53-26f148e1029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ea40994-8253-4ce7-b671-624da6da63b5">
      <Terms xmlns="http://schemas.microsoft.com/office/infopath/2007/PartnerControls"/>
    </lcf76f155ced4ddcb4097134ff3c332f>
    <TaxCatchAll xmlns="42f7426d-460a-433c-9f53-26f148e10290" xsi:nil="true"/>
    <_Flow_SignoffStatus xmlns="dea40994-8253-4ce7-b671-624da6da63b5" xsi:nil="true"/>
    <SharedWithUsers xmlns="42f7426d-460a-433c-9f53-26f148e10290">
      <UserInfo>
        <DisplayName>Moises Albanes</DisplayName>
        <AccountId>697</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B19FAAB-A119-4652-B65E-F077A76751C7}"/>
</file>

<file path=customXml/itemProps2.xml><?xml version="1.0" encoding="utf-8"?>
<ds:datastoreItem xmlns:ds="http://schemas.openxmlformats.org/officeDocument/2006/customXml" ds:itemID="{3D5A1D7F-9975-46E7-9276-D66D80DD7350}"/>
</file>

<file path=customXml/itemProps3.xml><?xml version="1.0" encoding="utf-8"?>
<ds:datastoreItem xmlns:ds="http://schemas.openxmlformats.org/officeDocument/2006/customXml" ds:itemID="{D3F6F3A1-C8E3-4449-9BE8-CD91AA77FE3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Energy Management Worksheet</dc:title>
  <dc:subject/>
  <dc:creator/>
  <cp:keywords/>
  <dc:description/>
  <cp:lastModifiedBy/>
  <cp:revision/>
  <dcterms:created xsi:type="dcterms:W3CDTF">2023-11-30T20:11:10Z</dcterms:created>
  <dcterms:modified xsi:type="dcterms:W3CDTF">2025-01-22T20:41:03Z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0x01010011FB07EAF91C5B4C82121B7C3CF04936</vt:lpwstr>
  </property>
  <property fmtid="{D5CDD505-2E9C-101B-9397-08002B2CF9AE}" pid="3" name="MediaServiceImageTags">
    <vt:lpwstr/>
  </property>
</Properties>
</file>